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568"/>
  </bookViews>
  <sheets>
    <sheet name="septiembre 2018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'septiembre 2018'!$A$1:$D$65</definedName>
    <definedName name="resultado">[1]resumen!$A$2:$E$1056</definedName>
  </definedNames>
  <calcPr calcId="145621"/>
</workbook>
</file>

<file path=xl/calcChain.xml><?xml version="1.0" encoding="utf-8"?>
<calcChain xmlns="http://schemas.openxmlformats.org/spreadsheetml/2006/main">
  <c r="D56" i="1" l="1"/>
  <c r="D59" i="1"/>
  <c r="D47" i="1"/>
  <c r="D58" i="1"/>
  <c r="D49" i="1"/>
  <c r="D44" i="1"/>
  <c r="D40" i="1" s="1"/>
  <c r="D39" i="1"/>
  <c r="D38" i="1"/>
  <c r="D36" i="1" s="1"/>
  <c r="D35" i="1"/>
  <c r="D34" i="1"/>
  <c r="D33" i="1"/>
  <c r="D32" i="1"/>
  <c r="D31" i="1"/>
  <c r="D30" i="1"/>
  <c r="D29" i="1"/>
  <c r="D27" i="1"/>
  <c r="D26" i="1"/>
  <c r="D25" i="1"/>
  <c r="D23" i="1"/>
  <c r="D22" i="1"/>
  <c r="D18" i="1"/>
  <c r="D16" i="1" s="1"/>
  <c r="D15" i="1"/>
  <c r="D13" i="1"/>
  <c r="D10" i="1" s="1"/>
  <c r="D11" i="1"/>
  <c r="D60" i="1" l="1"/>
  <c r="D62" i="1" s="1"/>
  <c r="D65" i="1" s="1"/>
  <c r="D28" i="1"/>
  <c r="D24" i="1"/>
  <c r="D21" i="1"/>
  <c r="C49" i="1" l="1"/>
  <c r="B49" i="1"/>
  <c r="C44" i="1"/>
  <c r="B44" i="1"/>
  <c r="B40" i="1" s="1"/>
  <c r="C38" i="1"/>
  <c r="B38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7" i="1"/>
  <c r="B27" i="1"/>
  <c r="C26" i="1"/>
  <c r="B26" i="1"/>
  <c r="C25" i="1"/>
  <c r="B25" i="1"/>
  <c r="C23" i="1"/>
  <c r="C22" i="1"/>
  <c r="B23" i="1"/>
  <c r="B22" i="1"/>
  <c r="C20" i="1"/>
  <c r="B20" i="1"/>
  <c r="C18" i="1"/>
  <c r="B18" i="1"/>
  <c r="C15" i="1"/>
  <c r="B15" i="1"/>
  <c r="C13" i="1"/>
  <c r="B13" i="1"/>
  <c r="C11" i="1"/>
  <c r="B11" i="1"/>
  <c r="C36" i="1" l="1"/>
  <c r="C40" i="1"/>
  <c r="C47" i="1"/>
  <c r="C28" i="1"/>
  <c r="C24" i="1"/>
  <c r="C21" i="1"/>
  <c r="C16" i="1"/>
  <c r="C10" i="1"/>
  <c r="C59" i="1" l="1"/>
  <c r="C39" i="1" l="1"/>
  <c r="C60" i="1" s="1"/>
  <c r="C62" i="1" s="1"/>
  <c r="C65" i="1" s="1"/>
  <c r="B16" i="1" l="1"/>
  <c r="B47" i="1"/>
  <c r="B24" i="1"/>
  <c r="B28" i="1"/>
  <c r="B36" i="1"/>
  <c r="B21" i="1"/>
  <c r="B10" i="1"/>
  <c r="B59" i="1" l="1"/>
  <c r="B39" i="1"/>
  <c r="B60" i="1" l="1"/>
  <c r="B62" i="1" s="1"/>
  <c r="B65" i="1" s="1"/>
</calcChain>
</file>

<file path=xl/sharedStrings.xml><?xml version="1.0" encoding="utf-8"?>
<sst xmlns="http://schemas.openxmlformats.org/spreadsheetml/2006/main" count="62" uniqueCount="62">
  <si>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</si>
  <si>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</si>
  <si>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</si>
  <si>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</si>
  <si>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</si>
  <si>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</si>
  <si>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</si>
  <si>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</si>
  <si>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</si>
  <si>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</si>
  <si>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</si>
  <si>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</si>
  <si>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</si>
  <si>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</si>
  <si>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</si>
  <si>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</si>
  <si>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</si>
  <si>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</si>
  <si>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</si>
  <si>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</si>
  <si>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</si>
  <si>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</si>
  <si>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</si>
  <si>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</si>
  <si>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</si>
  <si>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</si>
  <si>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</si>
  <si>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</si>
  <si>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</si>
  <si>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</si>
  <si>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</si>
  <si>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</si>
  <si>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</si>
  <si>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</si>
  <si>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</si>
  <si>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</si>
  <si>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</si>
  <si>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</si>
  <si>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</si>
  <si>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</si>
  <si>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</si>
  <si>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</si>
  <si>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</si>
  <si>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</si>
  <si>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</si>
  <si>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</si>
  <si>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</si>
  <si>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</si>
  <si>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</si>
  <si>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</si>
  <si>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</si>
  <si>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</si>
  <si>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</si>
  <si>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</si>
  <si>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</si>
  <si>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</si>
  <si>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</si>
  <si>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</si>
  <si>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PRESUPUESTO DE EMASESA 2018</t>
  </si>
  <si>
    <t>PPTO A JUNIO 2018</t>
  </si>
  <si>
    <t>PPTO A SEPTIEMBRE 2018</t>
  </si>
  <si>
    <t>PPTO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</si>
</sst>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8" applyNumberFormat="0" applyAlignment="0" applyProtection="0"/>
    <xf numFmtId="0" fontId="16" fillId="34" borderId="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8" applyNumberFormat="0" applyAlignment="0" applyProtection="0"/>
    <xf numFmtId="0" fontId="23" fillId="0" borderId="13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4" fillId="33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15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/>
    <xf numFmtId="0" fontId="7" fillId="0" borderId="7" xfId="0" applyFont="1" applyBorder="1" applyAlignment="1">
      <alignment horizontal="justify" vertical="center" wrapText="1"/>
    </xf>
    <xf numFmtId="4" fontId="0" fillId="0" borderId="6" xfId="0" applyNumberFormat="1" applyFill="1" applyBorder="1" applyAlignment="1">
      <alignment horizontal="right" vertical="center"/>
    </xf>
    <xf numFmtId="4" fontId="0" fillId="0" borderId="6" xfId="0" applyNumberFormat="1" applyFill="1" applyBorder="1"/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/>
    <xf numFmtId="164" fontId="2" fillId="0" borderId="6" xfId="0" applyNumberFormat="1" applyFont="1" applyBorder="1"/>
    <xf numFmtId="0" fontId="8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/>
    <xf numFmtId="4" fontId="0" fillId="0" borderId="6" xfId="0" applyNumberFormat="1" applyBorder="1"/>
    <xf numFmtId="0" fontId="9" fillId="0" borderId="3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justify" vertical="center" wrapText="1"/>
    </xf>
    <xf numFmtId="4" fontId="2" fillId="0" borderId="6" xfId="0" applyNumberFormat="1" applyFont="1" applyFill="1" applyBorder="1"/>
    <xf numFmtId="4" fontId="6" fillId="0" borderId="4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4" fontId="6" fillId="0" borderId="4" xfId="0" applyNumberFormat="1" applyFont="1" applyFill="1" applyBorder="1"/>
    <xf numFmtId="0" fontId="11" fillId="0" borderId="3" xfId="0" applyFont="1" applyBorder="1" applyAlignment="1">
      <alignment vertical="center" wrapText="1"/>
    </xf>
    <xf numFmtId="4" fontId="2" fillId="0" borderId="4" xfId="0" applyNumberFormat="1" applyFont="1" applyFill="1" applyBorder="1"/>
  </cellXfs>
  <cellStyles count="2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10" xfId="7"/>
    <cellStyle name="20% - Énfasis1 2" xfId="8"/>
    <cellStyle name="20% - Énfasis1 3" xfId="9"/>
    <cellStyle name="20% - Énfasis1 4" xfId="10"/>
    <cellStyle name="20% - Énfasis1 5" xfId="11"/>
    <cellStyle name="20% - Énfasis1 6" xfId="12"/>
    <cellStyle name="20% - Énfasis1 7" xfId="13"/>
    <cellStyle name="20% - Énfasis1 8" xfId="14"/>
    <cellStyle name="20% - Énfasis1 9" xfId="15"/>
    <cellStyle name="20% - Énfasis2 10" xfId="16"/>
    <cellStyle name="20% - Énfasis2 2" xfId="17"/>
    <cellStyle name="20% - Énfasis2 3" xfId="18"/>
    <cellStyle name="20% - Énfasis2 4" xfId="19"/>
    <cellStyle name="20% - Énfasis2 5" xfId="20"/>
    <cellStyle name="20% - Énfasis2 6" xfId="21"/>
    <cellStyle name="20% - Énfasis2 7" xfId="22"/>
    <cellStyle name="20% - Énfasis2 8" xfId="23"/>
    <cellStyle name="20% - Énfasis2 9" xfId="24"/>
    <cellStyle name="20% - Énfasis3 10" xfId="25"/>
    <cellStyle name="20% - Énfasis3 2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3 9" xfId="33"/>
    <cellStyle name="20% - Énfasis4 10" xfId="34"/>
    <cellStyle name="20% - Énfasis4 2" xfId="35"/>
    <cellStyle name="20% - Énfasis4 3" xfId="36"/>
    <cellStyle name="20% - Énfasis4 4" xfId="37"/>
    <cellStyle name="20% - Énfasis4 5" xfId="38"/>
    <cellStyle name="20% - Énfasis4 6" xfId="39"/>
    <cellStyle name="20% - Énfasis4 7" xfId="40"/>
    <cellStyle name="20% - Énfasis4 8" xfId="41"/>
    <cellStyle name="20% - Énfasis4 9" xfId="42"/>
    <cellStyle name="20% - Énfasis5 10" xfId="43"/>
    <cellStyle name="20% - Énfasis5 2" xfId="44"/>
    <cellStyle name="20% - Énfasis5 3" xfId="45"/>
    <cellStyle name="20% - Énfasis5 4" xfId="46"/>
    <cellStyle name="20% - Énfasis5 5" xfId="47"/>
    <cellStyle name="20% - Énfasis5 6" xfId="48"/>
    <cellStyle name="20% - Énfasis5 7" xfId="49"/>
    <cellStyle name="20% - Énfasis5 8" xfId="50"/>
    <cellStyle name="20% - Énfasis5 9" xfId="51"/>
    <cellStyle name="20% - Énfasis6 10" xfId="52"/>
    <cellStyle name="20% - Énfasis6 2" xfId="53"/>
    <cellStyle name="20% - Énfasis6 3" xfId="54"/>
    <cellStyle name="20% - Énfasis6 4" xfId="55"/>
    <cellStyle name="20% - Énfasis6 5" xfId="56"/>
    <cellStyle name="20% - Énfasis6 6" xfId="57"/>
    <cellStyle name="20% - Énfasis6 7" xfId="58"/>
    <cellStyle name="20% - Énfasis6 8" xfId="59"/>
    <cellStyle name="20% - Énfasis6 9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Énfasis1 10" xfId="67"/>
    <cellStyle name="40% - Énfasis1 2" xfId="68"/>
    <cellStyle name="40% - Énfasis1 3" xfId="69"/>
    <cellStyle name="40% - Énfasis1 4" xfId="70"/>
    <cellStyle name="40% - Énfasis1 5" xfId="71"/>
    <cellStyle name="40% - Énfasis1 6" xfId="72"/>
    <cellStyle name="40% - Énfasis1 7" xfId="73"/>
    <cellStyle name="40% - Énfasis1 8" xfId="74"/>
    <cellStyle name="40% - Énfasis1 9" xfId="75"/>
    <cellStyle name="40% - Énfasis2 10" xfId="76"/>
    <cellStyle name="40% - Énfasis2 2" xfId="77"/>
    <cellStyle name="40% - Énfasis2 3" xfId="78"/>
    <cellStyle name="40% - Énfasis2 4" xfId="79"/>
    <cellStyle name="40% - Énfasis2 5" xfId="80"/>
    <cellStyle name="40% - Énfasis2 6" xfId="81"/>
    <cellStyle name="40% - Énfasis2 7" xfId="82"/>
    <cellStyle name="40% - Énfasis2 8" xfId="83"/>
    <cellStyle name="40% - Énfasis2 9" xfId="84"/>
    <cellStyle name="40% - Énfasis3 10" xfId="85"/>
    <cellStyle name="40% - Énfasis3 2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3 9" xfId="93"/>
    <cellStyle name="40% - Énfasis4 10" xfId="94"/>
    <cellStyle name="40% - Énfasis4 2" xfId="95"/>
    <cellStyle name="40% - Énfasis4 3" xfId="96"/>
    <cellStyle name="40% - Énfasis4 4" xfId="97"/>
    <cellStyle name="40% - Énfasis4 5" xfId="98"/>
    <cellStyle name="40% - Énfasis4 6" xfId="99"/>
    <cellStyle name="40% - Énfasis4 7" xfId="100"/>
    <cellStyle name="40% - Énfasis4 8" xfId="101"/>
    <cellStyle name="40% - Énfasis4 9" xfId="102"/>
    <cellStyle name="40% - Énfasis5 10" xfId="103"/>
    <cellStyle name="40% - Énfasis5 2" xfId="104"/>
    <cellStyle name="40% - Énfasis5 3" xfId="105"/>
    <cellStyle name="40% - Énfasis5 4" xfId="106"/>
    <cellStyle name="40% - Énfasis5 5" xfId="107"/>
    <cellStyle name="40% - Énfasis5 6" xfId="108"/>
    <cellStyle name="40% - Énfasis5 7" xfId="109"/>
    <cellStyle name="40% - Énfasis5 8" xfId="110"/>
    <cellStyle name="40% - Énfasis5 9" xfId="111"/>
    <cellStyle name="40% - Énfasis6 10" xfId="112"/>
    <cellStyle name="40% - Énfasis6 2" xfId="113"/>
    <cellStyle name="40% - Énfasis6 3" xfId="114"/>
    <cellStyle name="40% - Énfasis6 4" xfId="115"/>
    <cellStyle name="40% - Énfasis6 5" xfId="116"/>
    <cellStyle name="40% - Énfasis6 6" xfId="117"/>
    <cellStyle name="40% - Énfasis6 7" xfId="118"/>
    <cellStyle name="40% - Énfasis6 8" xfId="119"/>
    <cellStyle name="40% - Énfasis6 9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Calculation" xfId="134"/>
    <cellStyle name="Check Cell" xfId="135"/>
    <cellStyle name="Euro" xfId="136"/>
    <cellStyle name="Euro 2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Millares 2" xfId="146"/>
    <cellStyle name="Normal" xfId="0" builtinId="0"/>
    <cellStyle name="Normal 10" xfId="147"/>
    <cellStyle name="Normal 11" xfId="148"/>
    <cellStyle name="Normal 12" xfId="149"/>
    <cellStyle name="Normal 13" xfId="150"/>
    <cellStyle name="Normal 14" xfId="151"/>
    <cellStyle name="Normal 15" xfId="152"/>
    <cellStyle name="Normal 16" xfId="153"/>
    <cellStyle name="Normal 17" xfId="154"/>
    <cellStyle name="Normal 18" xfId="155"/>
    <cellStyle name="Normal 19" xfId="156"/>
    <cellStyle name="Normal 2" xfId="157"/>
    <cellStyle name="Normal 2 2" xfId="158"/>
    <cellStyle name="Normal 2 2 2" xfId="159"/>
    <cellStyle name="Normal 20" xfId="160"/>
    <cellStyle name="Normal 21" xfId="161"/>
    <cellStyle name="Normal 22" xfId="162"/>
    <cellStyle name="Normal 23" xfId="163"/>
    <cellStyle name="Normal 24" xfId="164"/>
    <cellStyle name="Normal 25" xfId="165"/>
    <cellStyle name="Normal 26" xfId="166"/>
    <cellStyle name="Normal 27" xfId="167"/>
    <cellStyle name="Normal 28" xfId="168"/>
    <cellStyle name="Normal 29" xfId="169"/>
    <cellStyle name="Normal 3" xfId="170"/>
    <cellStyle name="Normal 3 2" xfId="171"/>
    <cellStyle name="Normal 30" xfId="172"/>
    <cellStyle name="Normal 31" xfId="173"/>
    <cellStyle name="Normal 32" xfId="174"/>
    <cellStyle name="Normal 33" xfId="175"/>
    <cellStyle name="Normal 34" xfId="176"/>
    <cellStyle name="Normal 35" xfId="177"/>
    <cellStyle name="Normal 36" xfId="178"/>
    <cellStyle name="Normal 37" xfId="179"/>
    <cellStyle name="Normal 38" xfId="180"/>
    <cellStyle name="Normal 39" xfId="181"/>
    <cellStyle name="Normal 4" xfId="182"/>
    <cellStyle name="Normal 40" xfId="183"/>
    <cellStyle name="Normal 41" xfId="184"/>
    <cellStyle name="Normal 42" xfId="185"/>
    <cellStyle name="Normal 43" xfId="186"/>
    <cellStyle name="Normal 44" xfId="187"/>
    <cellStyle name="Normal 45" xfId="188"/>
    <cellStyle name="Normal 46" xfId="189"/>
    <cellStyle name="Normal 47" xfId="190"/>
    <cellStyle name="Normal 48" xfId="191"/>
    <cellStyle name="Normal 49" xfId="192"/>
    <cellStyle name="Normal 5" xfId="193"/>
    <cellStyle name="Normal 50" xfId="194"/>
    <cellStyle name="Normal 51" xfId="195"/>
    <cellStyle name="Normal 52" xfId="196"/>
    <cellStyle name="Normal 53" xfId="197"/>
    <cellStyle name="Normal 53 2" xfId="198"/>
    <cellStyle name="Normal 54" xfId="199"/>
    <cellStyle name="Normal 55" xfId="200"/>
    <cellStyle name="Normal 56" xfId="201"/>
    <cellStyle name="Normal 57" xfId="202"/>
    <cellStyle name="Normal 58" xfId="203"/>
    <cellStyle name="Normal 59" xfId="204"/>
    <cellStyle name="Normal 6" xfId="205"/>
    <cellStyle name="Normal 60" xfId="206"/>
    <cellStyle name="Normal 61" xfId="207"/>
    <cellStyle name="Normal 62" xfId="208"/>
    <cellStyle name="Normal 63" xfId="209"/>
    <cellStyle name="Normal 64" xfId="210"/>
    <cellStyle name="Normal 65" xfId="211"/>
    <cellStyle name="Normal 66" xfId="212"/>
    <cellStyle name="Normal 67" xfId="213"/>
    <cellStyle name="Normal 68" xfId="214"/>
    <cellStyle name="Normal 69" xfId="215"/>
    <cellStyle name="Normal 7" xfId="216"/>
    <cellStyle name="Normal 70" xfId="217"/>
    <cellStyle name="Normal 71" xfId="218"/>
    <cellStyle name="Normal 72" xfId="219"/>
    <cellStyle name="Normal 73" xfId="220"/>
    <cellStyle name="Normal 74" xfId="221"/>
    <cellStyle name="Normal 75" xfId="222"/>
    <cellStyle name="Normal 76" xfId="223"/>
    <cellStyle name="Normal 77" xfId="224"/>
    <cellStyle name="Normal 78" xfId="225"/>
    <cellStyle name="Normal 79" xfId="226"/>
    <cellStyle name="Normal 8" xfId="227"/>
    <cellStyle name="Normal 80" xfId="228"/>
    <cellStyle name="Normal 81" xfId="229"/>
    <cellStyle name="Normal 82" xfId="230"/>
    <cellStyle name="Normal 83" xfId="231"/>
    <cellStyle name="Normal 84" xfId="232"/>
    <cellStyle name="Normal 85" xfId="233"/>
    <cellStyle name="Normal 86" xfId="234"/>
    <cellStyle name="Normal 87" xfId="235"/>
    <cellStyle name="Normal 88" xfId="236"/>
    <cellStyle name="Normal 89" xfId="237"/>
    <cellStyle name="Normal 9" xfId="238"/>
    <cellStyle name="Normal 90" xfId="239"/>
    <cellStyle name="Normal 91" xfId="240"/>
    <cellStyle name="Notas 10" xfId="241"/>
    <cellStyle name="Notas 11" xfId="242"/>
    <cellStyle name="Notas 12" xfId="243"/>
    <cellStyle name="Notas 2" xfId="244"/>
    <cellStyle name="Notas 3" xfId="245"/>
    <cellStyle name="Notas 4" xfId="246"/>
    <cellStyle name="Notas 5" xfId="247"/>
    <cellStyle name="Notas 6" xfId="248"/>
    <cellStyle name="Notas 7" xfId="249"/>
    <cellStyle name="Notas 8" xfId="250"/>
    <cellStyle name="Notas 9" xfId="251"/>
    <cellStyle name="Note" xfId="252"/>
    <cellStyle name="Note 2" xfId="253"/>
    <cellStyle name="Output" xfId="254"/>
    <cellStyle name="Title" xfId="255"/>
    <cellStyle name="Warning Text" xfId="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8/SEGUIMIENTO%20DE%20TARIFAS/BS%20JUNIO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8/SEGUIMIENTO%20DE%20TARIFAS/BS%20SEPTIEMBRE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8/SEGUIMIENTO%20DE%20TARIFAS/BS%20DICIEMBRE-2018%2020190315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YG "/>
      <sheetName val="balance jun-18"/>
    </sheetNames>
    <sheetDataSet>
      <sheetData sheetId="0"/>
      <sheetData sheetId="1">
        <row r="13">
          <cell r="G13">
            <v>41571166.469999999</v>
          </cell>
        </row>
        <row r="14">
          <cell r="G14">
            <v>21734890.289999999</v>
          </cell>
        </row>
        <row r="16">
          <cell r="G16">
            <v>930181.18</v>
          </cell>
        </row>
        <row r="19">
          <cell r="G19">
            <v>-1029734.56</v>
          </cell>
        </row>
        <row r="20">
          <cell r="G20">
            <v>-95.35</v>
          </cell>
        </row>
        <row r="23">
          <cell r="G23">
            <v>1648532.29</v>
          </cell>
        </row>
        <row r="24">
          <cell r="G24">
            <v>41334.120000000003</v>
          </cell>
        </row>
        <row r="27">
          <cell r="G27">
            <v>-20017935.93</v>
          </cell>
        </row>
        <row r="28">
          <cell r="G28">
            <v>-5813221.1900000004</v>
          </cell>
        </row>
        <row r="29">
          <cell r="G29">
            <v>0</v>
          </cell>
        </row>
        <row r="32">
          <cell r="G32">
            <v>-24774326.140000001</v>
          </cell>
        </row>
        <row r="33">
          <cell r="G33">
            <v>-1484197.57</v>
          </cell>
        </row>
        <row r="34">
          <cell r="G34">
            <v>739487.18</v>
          </cell>
        </row>
        <row r="35">
          <cell r="G35">
            <v>-165764.41</v>
          </cell>
        </row>
        <row r="37">
          <cell r="G37">
            <v>-24057735.949999999</v>
          </cell>
        </row>
        <row r="39">
          <cell r="G39">
            <v>15587773.59</v>
          </cell>
        </row>
        <row r="41">
          <cell r="G41">
            <v>14894.68</v>
          </cell>
        </row>
        <row r="44">
          <cell r="G44">
            <v>113252.15</v>
          </cell>
        </row>
        <row r="47">
          <cell r="G47">
            <v>11211.16</v>
          </cell>
        </row>
        <row r="50">
          <cell r="G50">
            <v>-628310.19999999995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sep-18"/>
    </sheetNames>
    <sheetDataSet>
      <sheetData sheetId="0"/>
      <sheetData sheetId="1">
        <row r="13">
          <cell r="G13">
            <v>63179001.289999999</v>
          </cell>
        </row>
        <row r="14">
          <cell r="G14">
            <v>32761078.350000001</v>
          </cell>
        </row>
        <row r="16">
          <cell r="G16">
            <v>1522247.49</v>
          </cell>
        </row>
        <row r="19">
          <cell r="G19">
            <v>-1710123.4200000002</v>
          </cell>
        </row>
        <row r="20">
          <cell r="G20">
            <v>-277.85000000000002</v>
          </cell>
        </row>
        <row r="23">
          <cell r="G23">
            <v>2053652.88</v>
          </cell>
        </row>
        <row r="24">
          <cell r="G24">
            <v>54133.63</v>
          </cell>
        </row>
        <row r="27">
          <cell r="G27">
            <v>-30238951.52</v>
          </cell>
        </row>
        <row r="28">
          <cell r="G28">
            <v>-8786030.5999999996</v>
          </cell>
        </row>
        <row r="29">
          <cell r="G29">
            <v>0</v>
          </cell>
        </row>
        <row r="32">
          <cell r="G32">
            <v>-35945910.469999999</v>
          </cell>
        </row>
        <row r="33">
          <cell r="G33">
            <v>-2228399.39</v>
          </cell>
        </row>
        <row r="34">
          <cell r="G34">
            <v>1105212.3899999999</v>
          </cell>
        </row>
        <row r="35">
          <cell r="G35">
            <v>-312357.92</v>
          </cell>
        </row>
        <row r="37">
          <cell r="G37">
            <v>-36316676.840000004</v>
          </cell>
        </row>
        <row r="39">
          <cell r="G39">
            <v>23372533.600000001</v>
          </cell>
        </row>
        <row r="41">
          <cell r="G41">
            <v>14894.68</v>
          </cell>
        </row>
        <row r="44">
          <cell r="G44">
            <v>153208.81</v>
          </cell>
        </row>
        <row r="47">
          <cell r="G47">
            <v>16322.58</v>
          </cell>
        </row>
        <row r="50">
          <cell r="G50">
            <v>-919234.45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DIC-18"/>
      <sheetName val="balance dic-18 divisiones"/>
    </sheetNames>
    <sheetDataSet>
      <sheetData sheetId="0"/>
      <sheetData sheetId="1">
        <row r="13">
          <cell r="G13">
            <v>83879511.980000004</v>
          </cell>
        </row>
        <row r="14">
          <cell r="G14">
            <v>43823672.840000004</v>
          </cell>
        </row>
        <row r="16">
          <cell r="G16">
            <v>1970738.61</v>
          </cell>
        </row>
        <row r="19">
          <cell r="G19">
            <v>-2412457.5499999998</v>
          </cell>
        </row>
        <row r="23">
          <cell r="G23">
            <v>2646513.11</v>
          </cell>
        </row>
        <row r="24">
          <cell r="G24">
            <v>169118.66</v>
          </cell>
        </row>
        <row r="27">
          <cell r="G27">
            <v>-40200012.789999999</v>
          </cell>
        </row>
        <row r="28">
          <cell r="G28">
            <v>-11853197.51</v>
          </cell>
        </row>
        <row r="29">
          <cell r="G29">
            <v>0</v>
          </cell>
        </row>
        <row r="32">
          <cell r="G32">
            <v>-51351941.369999997</v>
          </cell>
        </row>
        <row r="33">
          <cell r="G33">
            <v>-3043136.85</v>
          </cell>
        </row>
        <row r="34">
          <cell r="G34">
            <v>1789959</v>
          </cell>
        </row>
        <row r="35">
          <cell r="G35">
            <v>-210911.57</v>
          </cell>
        </row>
        <row r="37">
          <cell r="G37">
            <v>-47487895.770000003</v>
          </cell>
        </row>
        <row r="39">
          <cell r="G39">
            <v>31159224.09</v>
          </cell>
        </row>
        <row r="41">
          <cell r="G41">
            <v>81118.290000000008</v>
          </cell>
        </row>
        <row r="44">
          <cell r="G44">
            <v>292798.99</v>
          </cell>
        </row>
        <row r="47">
          <cell r="G47">
            <v>43483.74</v>
          </cell>
        </row>
        <row r="50">
          <cell r="G50">
            <v>-1199036.4099999999</v>
          </cell>
        </row>
        <row r="53">
          <cell r="G53">
            <v>744420.6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view="pageBreakPreview" zoomScaleNormal="100" zoomScaleSheetLayoutView="100" workbookViewId="0">
      <selection activeCell="D62" sqref="D62"/>
    </sheetView>
  </sheetViews>
  <sheetFormatPr baseColWidth="10" defaultRowHeight="13.2" x14ac:dyDescent="0.25"/>
  <cols>
    <col min="1" max="1" width="65.6640625" style="1" customWidth="1"/>
    <col min="2" max="2" width="13.109375" bestFit="1" customWidth="1"/>
    <col min="3" max="4" width="14.109375" customWidth="1"/>
  </cols>
  <sheetData>
    <row r="1" spans="1:4" ht="2.25" customHeight="1" x14ac:dyDescent="0.25"/>
    <row r="2" spans="1:4" ht="5.25" customHeight="1" x14ac:dyDescent="0.25"/>
    <row r="3" spans="1:4" ht="17.399999999999999" x14ac:dyDescent="0.25">
      <c r="A3" s="2" t="s">
        <v>58</v>
      </c>
    </row>
    <row r="4" spans="1:4" ht="7.5" customHeight="1" x14ac:dyDescent="0.3">
      <c r="A4" s="3"/>
    </row>
    <row r="5" spans="1:4" s="5" customFormat="1" ht="7.5" customHeight="1" x14ac:dyDescent="0.3">
      <c r="A5" s="4"/>
    </row>
    <row r="6" spans="1:4" s="7" customFormat="1" ht="15" x14ac:dyDescent="0.25">
      <c r="A6" s="6"/>
    </row>
    <row r="7" spans="1:4" s="9" customFormat="1" ht="15.75" customHeight="1" x14ac:dyDescent="0.25">
      <c r="A7" s="8" t="s">
        <v>0</v>
      </c>
    </row>
    <row r="8" spans="1:4" s="12" customFormat="1" ht="38.25" customHeight="1" x14ac:dyDescent="0.25">
      <c r="A8" s="10"/>
      <c r="B8" s="11" t="s">
        <v>59</v>
      </c>
      <c r="C8" s="11" t="s">
        <v>60</v>
      </c>
      <c r="D8" s="11" t="s">
        <v>61</v>
      </c>
    </row>
    <row r="9" spans="1:4" s="15" customFormat="1" x14ac:dyDescent="0.25">
      <c r="A9" s="13" t="s">
        <v>1</v>
      </c>
      <c r="B9" s="14"/>
      <c r="C9" s="14"/>
      <c r="D9" s="14"/>
    </row>
    <row r="10" spans="1:4" s="15" customFormat="1" x14ac:dyDescent="0.25">
      <c r="A10" s="16" t="s">
        <v>2</v>
      </c>
      <c r="B10" s="17">
        <f>+B11+B12+B13</f>
        <v>63306056.759999998</v>
      </c>
      <c r="C10" s="17">
        <f>+C11+C12+C13</f>
        <v>95940079.640000001</v>
      </c>
      <c r="D10" s="17">
        <f>+D11+D12+D13</f>
        <v>127703184.82000001</v>
      </c>
    </row>
    <row r="11" spans="1:4" s="15" customFormat="1" x14ac:dyDescent="0.25">
      <c r="A11" s="19" t="s">
        <v>3</v>
      </c>
      <c r="B11" s="21">
        <f>+'[2]PYG '!$G$13</f>
        <v>41571166.469999999</v>
      </c>
      <c r="C11" s="21">
        <f>+'[3]PYG-MANUAL'!$G$13</f>
        <v>63179001.289999999</v>
      </c>
      <c r="D11" s="21">
        <f>+'[4]PYG-manual'!$G$13</f>
        <v>83879511.980000004</v>
      </c>
    </row>
    <row r="12" spans="1:4" s="15" customFormat="1" x14ac:dyDescent="0.25">
      <c r="A12" s="19" t="s">
        <v>4</v>
      </c>
      <c r="B12" s="21"/>
      <c r="C12" s="21"/>
      <c r="D12" s="21"/>
    </row>
    <row r="13" spans="1:4" s="15" customFormat="1" x14ac:dyDescent="0.25">
      <c r="A13" s="19" t="s">
        <v>5</v>
      </c>
      <c r="B13" s="21">
        <f>+'[2]PYG '!$G$14</f>
        <v>21734890.289999999</v>
      </c>
      <c r="C13" s="21">
        <f>+'[3]PYG-MANUAL'!$G$14</f>
        <v>32761078.350000001</v>
      </c>
      <c r="D13" s="21">
        <f>+'[4]PYG-manual'!$G$14</f>
        <v>43823672.840000004</v>
      </c>
    </row>
    <row r="14" spans="1:4" s="15" customFormat="1" ht="26.4" x14ac:dyDescent="0.25">
      <c r="A14" s="16" t="s">
        <v>6</v>
      </c>
      <c r="B14" s="18">
        <v>0</v>
      </c>
      <c r="C14" s="18">
        <v>0</v>
      </c>
      <c r="D14" s="18">
        <v>0</v>
      </c>
    </row>
    <row r="15" spans="1:4" s="15" customFormat="1" x14ac:dyDescent="0.25">
      <c r="A15" s="16" t="s">
        <v>7</v>
      </c>
      <c r="B15" s="18">
        <f>+'[2]PYG '!$G$16</f>
        <v>930181.18</v>
      </c>
      <c r="C15" s="18">
        <f>+'[3]PYG-MANUAL'!$G$16</f>
        <v>1522247.49</v>
      </c>
      <c r="D15" s="18">
        <f>+'[4]PYG-manual'!$G$16</f>
        <v>1970738.61</v>
      </c>
    </row>
    <row r="16" spans="1:4" s="15" customFormat="1" x14ac:dyDescent="0.25">
      <c r="A16" s="16" t="s">
        <v>8</v>
      </c>
      <c r="B16" s="22">
        <f>+B17+B18+B19+B20</f>
        <v>-1029829.91</v>
      </c>
      <c r="C16" s="22">
        <f>+C17+C18+C19+C20</f>
        <v>-1710401.2700000003</v>
      </c>
      <c r="D16" s="22">
        <f>+D17+D18+D19+D20</f>
        <v>-2412457.5499999998</v>
      </c>
    </row>
    <row r="17" spans="1:4" s="15" customFormat="1" x14ac:dyDescent="0.25">
      <c r="A17" s="19" t="s">
        <v>9</v>
      </c>
      <c r="B17" s="21"/>
      <c r="C17" s="21"/>
      <c r="D17" s="21"/>
    </row>
    <row r="18" spans="1:4" s="15" customFormat="1" x14ac:dyDescent="0.25">
      <c r="A18" s="19" t="s">
        <v>10</v>
      </c>
      <c r="B18" s="21">
        <f>+'[2]PYG '!$G$19</f>
        <v>-1029734.56</v>
      </c>
      <c r="C18" s="21">
        <f>+'[3]PYG-MANUAL'!$G$19</f>
        <v>-1710123.4200000002</v>
      </c>
      <c r="D18" s="21">
        <f>+'[4]PYG-manual'!$G$19</f>
        <v>-2412457.5499999998</v>
      </c>
    </row>
    <row r="19" spans="1:4" s="15" customFormat="1" x14ac:dyDescent="0.25">
      <c r="A19" s="19" t="s">
        <v>11</v>
      </c>
      <c r="B19" s="24"/>
      <c r="C19" s="24"/>
      <c r="D19" s="24"/>
    </row>
    <row r="20" spans="1:4" s="15" customFormat="1" x14ac:dyDescent="0.25">
      <c r="A20" s="25" t="s">
        <v>12</v>
      </c>
      <c r="B20" s="20">
        <f>+'[2]PYG '!$G$20</f>
        <v>-95.35</v>
      </c>
      <c r="C20" s="20">
        <f>+'[3]PYG-MANUAL'!$G$20</f>
        <v>-277.85000000000002</v>
      </c>
      <c r="D20" s="20">
        <v>0</v>
      </c>
    </row>
    <row r="21" spans="1:4" s="15" customFormat="1" x14ac:dyDescent="0.25">
      <c r="A21" s="16" t="s">
        <v>13</v>
      </c>
      <c r="B21" s="17">
        <f>+B22+B23</f>
        <v>1689866.4100000001</v>
      </c>
      <c r="C21" s="17">
        <f>+C22+C23</f>
        <v>2107786.5099999998</v>
      </c>
      <c r="D21" s="17">
        <f>+D22+D23</f>
        <v>2815631.77</v>
      </c>
    </row>
    <row r="22" spans="1:4" s="15" customFormat="1" x14ac:dyDescent="0.25">
      <c r="A22" s="19" t="s">
        <v>14</v>
      </c>
      <c r="B22" s="21">
        <f>+'[2]PYG '!$G$23</f>
        <v>1648532.29</v>
      </c>
      <c r="C22" s="21">
        <f>+'[3]PYG-MANUAL'!$G$23</f>
        <v>2053652.88</v>
      </c>
      <c r="D22" s="21">
        <f>+'[4]PYG-manual'!$G$23</f>
        <v>2646513.11</v>
      </c>
    </row>
    <row r="23" spans="1:4" s="15" customFormat="1" x14ac:dyDescent="0.25">
      <c r="A23" s="19" t="s">
        <v>15</v>
      </c>
      <c r="B23" s="21">
        <f>+'[2]PYG '!$G$24</f>
        <v>41334.120000000003</v>
      </c>
      <c r="C23" s="21">
        <f>+'[3]PYG-MANUAL'!$G$24</f>
        <v>54133.63</v>
      </c>
      <c r="D23" s="21">
        <f>+'[4]PYG-manual'!$G$24</f>
        <v>169118.66</v>
      </c>
    </row>
    <row r="24" spans="1:4" s="15" customFormat="1" x14ac:dyDescent="0.25">
      <c r="A24" s="16" t="s">
        <v>16</v>
      </c>
      <c r="B24" s="22">
        <f>+B25+B26+B27</f>
        <v>-25831157.120000001</v>
      </c>
      <c r="C24" s="22">
        <f>+C25+C26+C27</f>
        <v>-39024982.119999997</v>
      </c>
      <c r="D24" s="22">
        <f>+D25+D26+D27</f>
        <v>-52053210.299999997</v>
      </c>
    </row>
    <row r="25" spans="1:4" s="15" customFormat="1" x14ac:dyDescent="0.25">
      <c r="A25" s="19" t="s">
        <v>17</v>
      </c>
      <c r="B25" s="21">
        <f>+'[2]PYG '!$G$27</f>
        <v>-20017935.93</v>
      </c>
      <c r="C25" s="21">
        <f>+'[3]PYG-MANUAL'!$G$27</f>
        <v>-30238951.52</v>
      </c>
      <c r="D25" s="21">
        <f>+'[4]PYG-manual'!$G$27</f>
        <v>-40200012.789999999</v>
      </c>
    </row>
    <row r="26" spans="1:4" s="15" customFormat="1" x14ac:dyDescent="0.25">
      <c r="A26" s="19" t="s">
        <v>18</v>
      </c>
      <c r="B26" s="21">
        <f>+'[2]PYG '!$G$28</f>
        <v>-5813221.1900000004</v>
      </c>
      <c r="C26" s="21">
        <f>+'[3]PYG-MANUAL'!$G$28</f>
        <v>-8786030.5999999996</v>
      </c>
      <c r="D26" s="21">
        <f>+'[4]PYG-manual'!$G$28</f>
        <v>-11853197.51</v>
      </c>
    </row>
    <row r="27" spans="1:4" s="15" customFormat="1" x14ac:dyDescent="0.25">
      <c r="A27" s="19" t="s">
        <v>19</v>
      </c>
      <c r="B27" s="24">
        <f>+'[2]PYG '!$G$29</f>
        <v>0</v>
      </c>
      <c r="C27" s="24">
        <f>+'[3]PYG-MANUAL'!$G$29</f>
        <v>0</v>
      </c>
      <c r="D27" s="21">
        <f>+'[4]PYG-manual'!$G$29</f>
        <v>0</v>
      </c>
    </row>
    <row r="28" spans="1:4" s="15" customFormat="1" x14ac:dyDescent="0.25">
      <c r="A28" s="16" t="s">
        <v>20</v>
      </c>
      <c r="B28" s="22">
        <f>+B29+B30+B31+B32</f>
        <v>-25684800.940000001</v>
      </c>
      <c r="C28" s="22">
        <f>+C29+C30+C31+C32</f>
        <v>-37381455.390000001</v>
      </c>
      <c r="D28" s="22">
        <f>+D29+D30+D31+D32</f>
        <v>-52816030.789999999</v>
      </c>
    </row>
    <row r="29" spans="1:4" s="15" customFormat="1" x14ac:dyDescent="0.25">
      <c r="A29" s="19" t="s">
        <v>21</v>
      </c>
      <c r="B29" s="21">
        <f>+'[2]PYG '!$G$32</f>
        <v>-24774326.140000001</v>
      </c>
      <c r="C29" s="21">
        <f>+'[3]PYG-MANUAL'!$G$32</f>
        <v>-35945910.469999999</v>
      </c>
      <c r="D29" s="21">
        <f>+'[4]PYG-manual'!$G$32</f>
        <v>-51351941.369999997</v>
      </c>
    </row>
    <row r="30" spans="1:4" s="26" customFormat="1" x14ac:dyDescent="0.25">
      <c r="A30" s="19" t="s">
        <v>22</v>
      </c>
      <c r="B30" s="21">
        <f>+'[2]PYG '!$G$33</f>
        <v>-1484197.57</v>
      </c>
      <c r="C30" s="21">
        <f>+'[3]PYG-MANUAL'!$G$33</f>
        <v>-2228399.39</v>
      </c>
      <c r="D30" s="21">
        <f>+'[4]PYG-manual'!$G$33</f>
        <v>-3043136.85</v>
      </c>
    </row>
    <row r="31" spans="1:4" s="26" customFormat="1" x14ac:dyDescent="0.25">
      <c r="A31" s="19" t="s">
        <v>23</v>
      </c>
      <c r="B31" s="21">
        <f>+'[2]PYG '!$G$34</f>
        <v>739487.18</v>
      </c>
      <c r="C31" s="21">
        <f>+'[3]PYG-MANUAL'!$G$34</f>
        <v>1105212.3899999999</v>
      </c>
      <c r="D31" s="21">
        <f>+'[4]PYG-manual'!$G$34</f>
        <v>1789959</v>
      </c>
    </row>
    <row r="32" spans="1:4" s="15" customFormat="1" x14ac:dyDescent="0.25">
      <c r="A32" s="19" t="s">
        <v>24</v>
      </c>
      <c r="B32" s="21">
        <f>+'[2]PYG '!$G$35</f>
        <v>-165764.41</v>
      </c>
      <c r="C32" s="21">
        <f>+'[3]PYG-MANUAL'!$G$35</f>
        <v>-312357.92</v>
      </c>
      <c r="D32" s="21">
        <f>+'[4]PYG-manual'!$G$35</f>
        <v>-210911.57</v>
      </c>
    </row>
    <row r="33" spans="1:4" s="15" customFormat="1" x14ac:dyDescent="0.25">
      <c r="A33" s="16" t="s">
        <v>25</v>
      </c>
      <c r="B33" s="23">
        <f>+'[2]PYG '!$G$37</f>
        <v>-24057735.949999999</v>
      </c>
      <c r="C33" s="23">
        <f>+'[3]PYG-MANUAL'!$G$37</f>
        <v>-36316676.840000004</v>
      </c>
      <c r="D33" s="23">
        <f>+'[4]PYG-manual'!$G$37</f>
        <v>-47487895.770000003</v>
      </c>
    </row>
    <row r="34" spans="1:4" s="15" customFormat="1" x14ac:dyDescent="0.25">
      <c r="A34" s="16" t="s">
        <v>26</v>
      </c>
      <c r="B34" s="28">
        <f>+'[2]PYG '!$G$39</f>
        <v>15587773.59</v>
      </c>
      <c r="C34" s="28">
        <f>+'[3]PYG-MANUAL'!$G$39</f>
        <v>23372533.600000001</v>
      </c>
      <c r="D34" s="28">
        <f>+'[4]PYG-manual'!$G$39</f>
        <v>31159224.09</v>
      </c>
    </row>
    <row r="35" spans="1:4" s="15" customFormat="1" x14ac:dyDescent="0.25">
      <c r="A35" s="16" t="s">
        <v>27</v>
      </c>
      <c r="B35" s="28">
        <f>+'[2]PYG '!$G$41</f>
        <v>14894.68</v>
      </c>
      <c r="C35" s="28">
        <f>+'[3]PYG-MANUAL'!$G$41</f>
        <v>14894.68</v>
      </c>
      <c r="D35" s="28">
        <f>+'[4]PYG-manual'!$G$41</f>
        <v>81118.290000000008</v>
      </c>
    </row>
    <row r="36" spans="1:4" s="15" customFormat="1" x14ac:dyDescent="0.25">
      <c r="A36" s="16" t="s">
        <v>28</v>
      </c>
      <c r="B36" s="27">
        <f>+B37+B38</f>
        <v>113252.15</v>
      </c>
      <c r="C36" s="27">
        <f>+C37+C38</f>
        <v>153208.81</v>
      </c>
      <c r="D36" s="27">
        <f>+D37+D38</f>
        <v>292798.99</v>
      </c>
    </row>
    <row r="37" spans="1:4" s="15" customFormat="1" x14ac:dyDescent="0.25">
      <c r="A37" s="19" t="s">
        <v>29</v>
      </c>
      <c r="B37" s="24">
        <v>0</v>
      </c>
      <c r="C37" s="24"/>
      <c r="D37" s="24"/>
    </row>
    <row r="38" spans="1:4" s="15" customFormat="1" x14ac:dyDescent="0.25">
      <c r="A38" s="19" t="s">
        <v>30</v>
      </c>
      <c r="B38" s="29">
        <f>+'[2]PYG '!$G$44</f>
        <v>113252.15</v>
      </c>
      <c r="C38" s="29">
        <f>+'[3]PYG-MANUAL'!$G$44</f>
        <v>153208.81</v>
      </c>
      <c r="D38" s="29">
        <f>+'[4]PYG-manual'!$G$44</f>
        <v>292798.99</v>
      </c>
    </row>
    <row r="39" spans="1:4" s="15" customFormat="1" x14ac:dyDescent="0.25">
      <c r="A39" s="30" t="s">
        <v>31</v>
      </c>
      <c r="B39" s="31">
        <f>+B36+B35+B34+B33+B28+B24+B21+B16+B15+B10</f>
        <v>5038500.849999994</v>
      </c>
      <c r="C39" s="31">
        <f>+C36+C35+C34+C33+C28+C24+C21+C16+C15+C10</f>
        <v>8677235.1100000143</v>
      </c>
      <c r="D39" s="31">
        <f>+D36+D35+D34+D33+D28+D24+D21+D16+D15+D10</f>
        <v>9253102.1600000113</v>
      </c>
    </row>
    <row r="40" spans="1:4" s="26" customFormat="1" x14ac:dyDescent="0.25">
      <c r="A40" s="32" t="s">
        <v>32</v>
      </c>
      <c r="B40" s="27">
        <f>SUM(B41:B46)</f>
        <v>11211.16</v>
      </c>
      <c r="C40" s="27">
        <f>SUM(C41:C46)</f>
        <v>16322.58</v>
      </c>
      <c r="D40" s="27">
        <f>SUM(D41:D46)</f>
        <v>43483.74</v>
      </c>
    </row>
    <row r="41" spans="1:4" s="26" customFormat="1" x14ac:dyDescent="0.25">
      <c r="A41" s="33" t="s">
        <v>33</v>
      </c>
      <c r="B41" s="18"/>
      <c r="C41" s="18"/>
      <c r="D41" s="18"/>
    </row>
    <row r="42" spans="1:4" s="26" customFormat="1" x14ac:dyDescent="0.25">
      <c r="A42" s="33" t="s">
        <v>34</v>
      </c>
      <c r="B42" s="18"/>
      <c r="C42" s="18"/>
      <c r="D42" s="18"/>
    </row>
    <row r="43" spans="1:4" s="26" customFormat="1" x14ac:dyDescent="0.25">
      <c r="A43" s="33" t="s">
        <v>35</v>
      </c>
      <c r="B43" s="18"/>
      <c r="C43" s="18"/>
      <c r="D43" s="18"/>
    </row>
    <row r="44" spans="1:4" s="15" customFormat="1" x14ac:dyDescent="0.25">
      <c r="A44" s="33" t="s">
        <v>36</v>
      </c>
      <c r="B44" s="29">
        <f>+'[2]PYG '!$G$47</f>
        <v>11211.16</v>
      </c>
      <c r="C44" s="29">
        <f>+'[3]PYG-MANUAL'!$G$47</f>
        <v>16322.58</v>
      </c>
      <c r="D44" s="29">
        <f>+'[4]PYG-manual'!$G$47</f>
        <v>43483.74</v>
      </c>
    </row>
    <row r="45" spans="1:4" s="15" customFormat="1" x14ac:dyDescent="0.25">
      <c r="A45" s="33" t="s">
        <v>37</v>
      </c>
      <c r="B45" s="29"/>
      <c r="C45" s="29"/>
      <c r="D45" s="29"/>
    </row>
    <row r="46" spans="1:4" s="15" customFormat="1" x14ac:dyDescent="0.25">
      <c r="A46" s="33" t="s">
        <v>38</v>
      </c>
      <c r="B46" s="29"/>
      <c r="C46" s="29"/>
      <c r="D46" s="29"/>
    </row>
    <row r="47" spans="1:4" s="15" customFormat="1" x14ac:dyDescent="0.25">
      <c r="A47" s="32" t="s">
        <v>39</v>
      </c>
      <c r="B47" s="22">
        <f>SUM(B48:B51)</f>
        <v>-628310.19999999995</v>
      </c>
      <c r="C47" s="22">
        <f>SUM(C48:C51)</f>
        <v>-919234.45</v>
      </c>
      <c r="D47" s="22">
        <f>SUM(D48:D51)</f>
        <v>-1199036.4099999999</v>
      </c>
    </row>
    <row r="48" spans="1:4" s="15" customFormat="1" x14ac:dyDescent="0.25">
      <c r="A48" s="19" t="s">
        <v>40</v>
      </c>
      <c r="B48" s="29"/>
      <c r="C48" s="29"/>
      <c r="D48" s="29"/>
    </row>
    <row r="49" spans="1:4" s="15" customFormat="1" x14ac:dyDescent="0.25">
      <c r="A49" s="19" t="s">
        <v>41</v>
      </c>
      <c r="B49" s="29">
        <f>+'[2]PYG '!$G$50</f>
        <v>-628310.19999999995</v>
      </c>
      <c r="C49" s="29">
        <f>+'[3]PYG-MANUAL'!$G$50</f>
        <v>-919234.45</v>
      </c>
      <c r="D49" s="29">
        <f>+'[4]PYG-manual'!$G$50</f>
        <v>-1199036.4099999999</v>
      </c>
    </row>
    <row r="50" spans="1:4" s="15" customFormat="1" x14ac:dyDescent="0.25">
      <c r="A50" s="19" t="s">
        <v>42</v>
      </c>
      <c r="B50" s="29">
        <v>0</v>
      </c>
      <c r="C50" s="29">
        <v>0</v>
      </c>
      <c r="D50" s="29">
        <v>0</v>
      </c>
    </row>
    <row r="51" spans="1:4" s="15" customFormat="1" x14ac:dyDescent="0.25">
      <c r="A51" s="34" t="s">
        <v>43</v>
      </c>
      <c r="B51" s="29">
        <v>0</v>
      </c>
      <c r="C51" s="29">
        <v>0</v>
      </c>
      <c r="D51" s="29">
        <v>0</v>
      </c>
    </row>
    <row r="52" spans="1:4" s="26" customFormat="1" x14ac:dyDescent="0.25">
      <c r="A52" s="16" t="s">
        <v>44</v>
      </c>
      <c r="B52" s="18">
        <v>0</v>
      </c>
      <c r="C52" s="18">
        <v>0</v>
      </c>
      <c r="D52" s="18">
        <v>0</v>
      </c>
    </row>
    <row r="53" spans="1:4" s="26" customFormat="1" x14ac:dyDescent="0.25">
      <c r="A53" s="35" t="s">
        <v>45</v>
      </c>
      <c r="B53" s="36">
        <v>0</v>
      </c>
      <c r="C53" s="36">
        <v>0</v>
      </c>
      <c r="D53" s="36">
        <v>0</v>
      </c>
    </row>
    <row r="54" spans="1:4" s="15" customFormat="1" ht="26.4" x14ac:dyDescent="0.25">
      <c r="A54" s="19" t="s">
        <v>46</v>
      </c>
      <c r="B54" s="21"/>
      <c r="C54" s="21"/>
      <c r="D54" s="21"/>
    </row>
    <row r="55" spans="1:4" s="26" customFormat="1" x14ac:dyDescent="0.25">
      <c r="A55" s="32" t="s">
        <v>47</v>
      </c>
      <c r="B55" s="18">
        <v>0</v>
      </c>
      <c r="C55" s="18">
        <v>0</v>
      </c>
      <c r="D55" s="18">
        <v>0</v>
      </c>
    </row>
    <row r="56" spans="1:4" s="26" customFormat="1" x14ac:dyDescent="0.25">
      <c r="A56" s="32" t="s">
        <v>48</v>
      </c>
      <c r="B56" s="23">
        <v>0</v>
      </c>
      <c r="C56" s="23">
        <v>0</v>
      </c>
      <c r="D56" s="23">
        <f>+D57+D58</f>
        <v>744420.6</v>
      </c>
    </row>
    <row r="57" spans="1:4" s="15" customFormat="1" x14ac:dyDescent="0.25">
      <c r="A57" s="19" t="s">
        <v>49</v>
      </c>
      <c r="B57" s="29"/>
      <c r="C57" s="29"/>
      <c r="D57" s="29"/>
    </row>
    <row r="58" spans="1:4" s="15" customFormat="1" x14ac:dyDescent="0.25">
      <c r="A58" s="33" t="s">
        <v>50</v>
      </c>
      <c r="B58" s="29"/>
      <c r="C58" s="29"/>
      <c r="D58" s="29">
        <f>+'[4]PYG-manual'!$G$53</f>
        <v>744420.6</v>
      </c>
    </row>
    <row r="59" spans="1:4" s="15" customFormat="1" x14ac:dyDescent="0.25">
      <c r="A59" s="30" t="s">
        <v>51</v>
      </c>
      <c r="B59" s="37">
        <f>+B40+B47</f>
        <v>-617099.03999999992</v>
      </c>
      <c r="C59" s="37">
        <f>+C40+C47</f>
        <v>-902911.87</v>
      </c>
      <c r="D59" s="37">
        <f>+D40+D47+D56</f>
        <v>-411132.06999999995</v>
      </c>
    </row>
    <row r="60" spans="1:4" s="15" customFormat="1" x14ac:dyDescent="0.25">
      <c r="A60" s="30" t="s">
        <v>52</v>
      </c>
      <c r="B60" s="31">
        <f>+B59+B39</f>
        <v>4421401.809999994</v>
      </c>
      <c r="C60" s="31">
        <f>+C59+C39</f>
        <v>7774323.2400000142</v>
      </c>
      <c r="D60" s="31">
        <f>+D59+D39</f>
        <v>8841970.090000011</v>
      </c>
    </row>
    <row r="61" spans="1:4" s="26" customFormat="1" x14ac:dyDescent="0.25">
      <c r="A61" s="38" t="s">
        <v>53</v>
      </c>
      <c r="B61" s="36"/>
      <c r="C61" s="36"/>
      <c r="D61" s="36"/>
    </row>
    <row r="62" spans="1:4" s="15" customFormat="1" x14ac:dyDescent="0.25">
      <c r="A62" s="30" t="s">
        <v>54</v>
      </c>
      <c r="B62" s="37">
        <f>+B60</f>
        <v>4421401.809999994</v>
      </c>
      <c r="C62" s="37">
        <f>+C60</f>
        <v>7774323.2400000142</v>
      </c>
      <c r="D62" s="37">
        <f>+D60</f>
        <v>8841970.090000011</v>
      </c>
    </row>
    <row r="63" spans="1:4" s="15" customFormat="1" x14ac:dyDescent="0.25">
      <c r="A63" s="40" t="s">
        <v>55</v>
      </c>
      <c r="B63" s="39">
        <v>0</v>
      </c>
      <c r="C63" s="39">
        <v>0</v>
      </c>
      <c r="D63" s="39">
        <v>0</v>
      </c>
    </row>
    <row r="64" spans="1:4" s="15" customFormat="1" ht="22.8" x14ac:dyDescent="0.25">
      <c r="A64" s="38" t="s">
        <v>56</v>
      </c>
      <c r="B64" s="41"/>
      <c r="C64" s="41"/>
      <c r="D64" s="41"/>
    </row>
    <row r="65" spans="1:4" s="15" customFormat="1" x14ac:dyDescent="0.25">
      <c r="A65" s="30" t="s">
        <v>57</v>
      </c>
      <c r="B65" s="31">
        <f>+B62</f>
        <v>4421401.809999994</v>
      </c>
      <c r="C65" s="31">
        <f>+C62</f>
        <v>7774323.2400000142</v>
      </c>
      <c r="D65" s="31">
        <f>+D62</f>
        <v>8841970.090000011</v>
      </c>
    </row>
    <row r="66" spans="1:4" x14ac:dyDescent="0.25">
      <c r="B66" s="15"/>
    </row>
  </sheetData>
  <pageMargins left="0.78740157480314965" right="0.31496062992125984" top="0.47244094488188981" bottom="0.47244094488188981" header="0.27559055118110237" footer="0.31496062992125984"/>
  <pageSetup paperSize="9" scale="87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2018</vt:lpstr>
      <vt:lpstr>'septiembre 2018'!Área_de_impresión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2019-04-01T09:25:37Z</cp:lastPrinted>
  <dcterms:created xsi:type="dcterms:W3CDTF">2016-10-18T06:33:53Z</dcterms:created>
  <dcterms:modified xsi:type="dcterms:W3CDTF">2019-04-01T09:27:04Z</dcterms:modified>
</cp:coreProperties>
</file>