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19\"/>
    </mc:Choice>
  </mc:AlternateContent>
  <xr:revisionPtr revIDLastSave="0" documentId="13_ncr:1_{2971AD68-D72E-4EAD-96F4-D9FCD4D5E5ED}" xr6:coauthVersionLast="36" xr6:coauthVersionMax="36" xr10:uidLastSave="{00000000-0000-0000-0000-000000000000}"/>
  <bookViews>
    <workbookView xWindow="120" yWindow="60" windowWidth="18915" windowHeight="9000" xr2:uid="{00000000-000D-0000-FFFF-FFFF00000000}"/>
  </bookViews>
  <sheets>
    <sheet name="diciembre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'diciembre 2019'!$A$1:$F$66</definedName>
    <definedName name="Print_Area" localSheetId="0">'diciembre 2019'!$B$1:$C$66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F65" i="1" l="1"/>
  <c r="F62" i="1"/>
  <c r="F60" i="1"/>
  <c r="F59" i="1"/>
  <c r="F49" i="1"/>
  <c r="F47" i="1" s="1"/>
  <c r="F44" i="1"/>
  <c r="F40" i="1" s="1"/>
  <c r="F39" i="1"/>
  <c r="F35" i="1"/>
  <c r="F38" i="1"/>
  <c r="F36" i="1" s="1"/>
  <c r="F34" i="1"/>
  <c r="F33" i="1"/>
  <c r="F32" i="1"/>
  <c r="F31" i="1"/>
  <c r="F30" i="1"/>
  <c r="F29" i="1"/>
  <c r="F27" i="1"/>
  <c r="F26" i="1"/>
  <c r="F25" i="1"/>
  <c r="F24" i="1" s="1"/>
  <c r="F23" i="1"/>
  <c r="F22" i="1"/>
  <c r="F20" i="1"/>
  <c r="F18" i="1"/>
  <c r="F16" i="1"/>
  <c r="F15" i="1"/>
  <c r="F13" i="1"/>
  <c r="F11" i="1"/>
  <c r="F28" i="1" l="1"/>
  <c r="F21" i="1"/>
  <c r="F10" i="1"/>
  <c r="E49" i="1" l="1"/>
  <c r="E44" i="1"/>
  <c r="E38" i="1"/>
  <c r="E36" i="1" s="1"/>
  <c r="E34" i="1"/>
  <c r="E33" i="1"/>
  <c r="E32" i="1"/>
  <c r="E31" i="1"/>
  <c r="E30" i="1"/>
  <c r="E29" i="1"/>
  <c r="E26" i="1"/>
  <c r="E25" i="1"/>
  <c r="E23" i="1"/>
  <c r="E22" i="1"/>
  <c r="E20" i="1"/>
  <c r="E18" i="1"/>
  <c r="E15" i="1"/>
  <c r="E13" i="1"/>
  <c r="E11" i="1"/>
  <c r="D49" i="1" l="1"/>
  <c r="D47" i="1" s="1"/>
  <c r="D44" i="1"/>
  <c r="D40" i="1" s="1"/>
  <c r="D38" i="1"/>
  <c r="D36" i="1" s="1"/>
  <c r="D34" i="1"/>
  <c r="D33" i="1"/>
  <c r="D32" i="1"/>
  <c r="D31" i="1"/>
  <c r="D30" i="1"/>
  <c r="D29" i="1"/>
  <c r="D27" i="1"/>
  <c r="D26" i="1"/>
  <c r="D25" i="1"/>
  <c r="D22" i="1"/>
  <c r="D21" i="1" s="1"/>
  <c r="D56" i="1"/>
  <c r="E56" i="1"/>
  <c r="E47" i="1"/>
  <c r="E40" i="1"/>
  <c r="E28" i="1"/>
  <c r="E24" i="1"/>
  <c r="E21" i="1"/>
  <c r="E16" i="1"/>
  <c r="D20" i="1"/>
  <c r="D16" i="1" s="1"/>
  <c r="D10" i="1"/>
  <c r="E10" i="1"/>
  <c r="D28" i="1" l="1"/>
  <c r="E59" i="1"/>
  <c r="E39" i="1"/>
  <c r="D59" i="1"/>
  <c r="D24" i="1"/>
  <c r="D39" i="1" l="1"/>
  <c r="D60" i="1" s="1"/>
  <c r="D62" i="1" s="1"/>
  <c r="D65" i="1" s="1"/>
  <c r="E60" i="1"/>
  <c r="E62" i="1" s="1"/>
  <c r="E65" i="1" s="1"/>
  <c r="C58" i="1"/>
  <c r="C56" i="1" s="1"/>
  <c r="C49" i="1"/>
  <c r="C47" i="1" s="1"/>
  <c r="C44" i="1"/>
  <c r="C40" i="1" s="1"/>
  <c r="C38" i="1"/>
  <c r="C36" i="1" s="1"/>
  <c r="C35" i="1"/>
  <c r="C34" i="1"/>
  <c r="C33" i="1"/>
  <c r="C32" i="1"/>
  <c r="C31" i="1"/>
  <c r="C30" i="1"/>
  <c r="C29" i="1"/>
  <c r="C27" i="1"/>
  <c r="C26" i="1"/>
  <c r="C25" i="1"/>
  <c r="C23" i="1"/>
  <c r="C22" i="1"/>
  <c r="C20" i="1"/>
  <c r="C18" i="1"/>
  <c r="C15" i="1"/>
  <c r="C13" i="1"/>
  <c r="C11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<sst xmlns="http://schemas.openxmlformats.org/spreadsheetml/2006/main" count="63" uniqueCount="63">
  <si>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</si>
  <si>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</si>
  <si>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</si>
  <si>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</si>
  <si>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</si>
  <si>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</si>
  <si>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</si>
  <si>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</si>
  <si>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</si>
  <si>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</si>
  <si>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</si>
  <si>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</si>
  <si>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</si>
  <si>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</si>
  <si>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</si>
  <si>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</si>
  <si>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</si>
  <si>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</si>
  <si>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</si>
  <si>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</si>
  <si>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</si>
  <si>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</si>
  <si>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</si>
  <si>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</si>
  <si>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</si>
  <si>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</si>
  <si>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</si>
  <si>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</si>
  <si>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</si>
  <si>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</si>
  <si>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</si>
  <si>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</si>
  <si>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</si>
  <si>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</si>
  <si>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</si>
  <si>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</si>
  <si>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</si>
  <si>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</si>
  <si>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</si>
  <si>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</si>
  <si>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</si>
  <si>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</si>
  <si>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</si>
  <si>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</si>
  <si>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</si>
  <si>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</si>
  <si>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</si>
  <si>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</si>
  <si>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</si>
  <si>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</si>
  <si>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</si>
  <si>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</si>
  <si>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</si>
  <si>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</si>
  <si>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</si>
  <si>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</si>
  <si>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</si>
  <si>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</si>
  <si>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PPTO A MARZO      2019</t>
  </si>
  <si>
    <t>PRESUPUESTO DE EMASESA 2019</t>
  </si>
  <si>
    <t>PPTO A JUNIO      2019</t>
  </si>
  <si>
    <t>PPTO A SEPTIEMBRE      2019</t>
  </si>
  <si>
    <t>PPTO A DICIEMBRE 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</si>
</sst>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0" fillId="0" borderId="15" xfId="0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SEPTIEMBRE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JUNIO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DICIEMBRE-2019%20v.2020302%20CIER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13">
          <cell r="G13">
            <v>21201326.010000002</v>
          </cell>
        </row>
        <row r="14">
          <cell r="G14">
            <v>10819221.810000001</v>
          </cell>
        </row>
        <row r="16">
          <cell r="G16">
            <v>604226.64</v>
          </cell>
        </row>
        <row r="19">
          <cell r="G19">
            <v>-525256.63</v>
          </cell>
        </row>
        <row r="20">
          <cell r="G20">
            <v>-543.95999999999992</v>
          </cell>
        </row>
        <row r="23">
          <cell r="G23">
            <v>732113.76</v>
          </cell>
        </row>
        <row r="24">
          <cell r="G24">
            <v>0</v>
          </cell>
        </row>
        <row r="27">
          <cell r="G27">
            <v>-10145203.59</v>
          </cell>
        </row>
        <row r="28">
          <cell r="G28">
            <v>-3084535.32</v>
          </cell>
        </row>
        <row r="29">
          <cell r="G29">
            <v>0</v>
          </cell>
        </row>
        <row r="32">
          <cell r="G32">
            <v>-10955930.25</v>
          </cell>
        </row>
        <row r="33">
          <cell r="G33">
            <v>-755212.06</v>
          </cell>
        </row>
        <row r="34">
          <cell r="G34">
            <v>-395314.98</v>
          </cell>
        </row>
        <row r="35">
          <cell r="G35">
            <v>-93962.77</v>
          </cell>
        </row>
        <row r="37">
          <cell r="G37">
            <v>-11105874.74</v>
          </cell>
        </row>
        <row r="39">
          <cell r="G39">
            <v>6878221.8499999996</v>
          </cell>
        </row>
        <row r="41">
          <cell r="G41">
            <v>0</v>
          </cell>
        </row>
        <row r="44">
          <cell r="G44">
            <v>67586.039999999994</v>
          </cell>
        </row>
        <row r="47">
          <cell r="G47">
            <v>18231.07</v>
          </cell>
        </row>
        <row r="50">
          <cell r="G50">
            <v>-271000.69</v>
          </cell>
        </row>
        <row r="53">
          <cell r="G53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s"/>
    </sheetNames>
    <sheetDataSet>
      <sheetData sheetId="0" refreshError="1"/>
      <sheetData sheetId="1">
        <row r="13">
          <cell r="G13">
            <v>66397879.259999998</v>
          </cell>
        </row>
        <row r="14">
          <cell r="G14">
            <v>32906749.25</v>
          </cell>
        </row>
        <row r="16">
          <cell r="G16">
            <v>1268359.43</v>
          </cell>
        </row>
        <row r="19">
          <cell r="G19">
            <v>-2022960.79</v>
          </cell>
        </row>
        <row r="20">
          <cell r="G20">
            <v>-506.34</v>
          </cell>
        </row>
        <row r="23">
          <cell r="G23">
            <v>1266982.98</v>
          </cell>
        </row>
        <row r="24">
          <cell r="G24">
            <v>95610.23</v>
          </cell>
        </row>
        <row r="27">
          <cell r="G27">
            <v>-30950529.640000001</v>
          </cell>
        </row>
        <row r="28">
          <cell r="G28">
            <v>-9276753.2400000002</v>
          </cell>
        </row>
        <row r="32">
          <cell r="G32">
            <v>-35777013.659999996</v>
          </cell>
        </row>
        <row r="33">
          <cell r="G33">
            <v>-2268068.87</v>
          </cell>
        </row>
        <row r="34">
          <cell r="G34">
            <v>-1113330.67</v>
          </cell>
        </row>
        <row r="35">
          <cell r="G35">
            <v>-282831.21000000002</v>
          </cell>
        </row>
        <row r="37">
          <cell r="G37">
            <v>-34145376.890000001</v>
          </cell>
        </row>
        <row r="39">
          <cell r="G39">
            <v>21345318.539999999</v>
          </cell>
        </row>
        <row r="44">
          <cell r="G44">
            <v>274830.68</v>
          </cell>
        </row>
        <row r="47">
          <cell r="G47">
            <v>26281.66</v>
          </cell>
        </row>
        <row r="50">
          <cell r="G50">
            <v>-750683.32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jun-19"/>
    </sheetNames>
    <sheetDataSet>
      <sheetData sheetId="0"/>
      <sheetData sheetId="1">
        <row r="20">
          <cell r="G20">
            <v>-545.94999999999993</v>
          </cell>
        </row>
        <row r="23">
          <cell r="G23">
            <v>949720.31</v>
          </cell>
        </row>
        <row r="27">
          <cell r="G27">
            <v>-20527704.02</v>
          </cell>
        </row>
        <row r="28">
          <cell r="G28">
            <v>-6208356.6200000001</v>
          </cell>
        </row>
        <row r="29">
          <cell r="G29">
            <v>0</v>
          </cell>
        </row>
        <row r="32">
          <cell r="G32">
            <v>-23746871.66</v>
          </cell>
        </row>
        <row r="33">
          <cell r="G33">
            <v>-1521635.93</v>
          </cell>
        </row>
        <row r="34">
          <cell r="G34">
            <v>-718023.24</v>
          </cell>
        </row>
        <row r="35">
          <cell r="G35">
            <v>-188554.14</v>
          </cell>
        </row>
        <row r="37">
          <cell r="G37">
            <v>-22726246.899999999</v>
          </cell>
        </row>
        <row r="39">
          <cell r="G39">
            <v>14220512.68</v>
          </cell>
        </row>
        <row r="44">
          <cell r="G44">
            <v>160703.47</v>
          </cell>
        </row>
        <row r="47">
          <cell r="G47">
            <v>21899.71</v>
          </cell>
        </row>
        <row r="50">
          <cell r="G50">
            <v>-519900.31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dic-19 2020302 sin divi"/>
      <sheetName val="balance dic-19 2020302 con divi"/>
      <sheetName val="sumas y saldos dic-19 v.2020030"/>
    </sheetNames>
    <sheetDataSet>
      <sheetData sheetId="0" refreshError="1"/>
      <sheetData sheetId="1">
        <row r="13">
          <cell r="G13">
            <v>87202347.099999994</v>
          </cell>
        </row>
        <row r="14">
          <cell r="G14">
            <v>44202285.840000004</v>
          </cell>
        </row>
        <row r="16">
          <cell r="G16">
            <v>1216671.25</v>
          </cell>
        </row>
        <row r="19">
          <cell r="G19">
            <v>-2722137.99</v>
          </cell>
        </row>
        <row r="20">
          <cell r="G20">
            <v>-17976.740000000002</v>
          </cell>
        </row>
        <row r="23">
          <cell r="G23">
            <v>1573357.99</v>
          </cell>
        </row>
        <row r="24">
          <cell r="G24">
            <v>125986.8</v>
          </cell>
        </row>
        <row r="27">
          <cell r="G27">
            <v>-41357743.75</v>
          </cell>
        </row>
        <row r="28">
          <cell r="G28">
            <v>-12472080.16</v>
          </cell>
        </row>
        <row r="29">
          <cell r="G29">
            <v>522396.79</v>
          </cell>
        </row>
        <row r="32">
          <cell r="G32">
            <v>-51072120.200000003</v>
          </cell>
        </row>
        <row r="33">
          <cell r="G33">
            <v>-2976852.09</v>
          </cell>
        </row>
        <row r="34">
          <cell r="G34">
            <v>-306298.64</v>
          </cell>
        </row>
        <row r="35">
          <cell r="G35">
            <v>-273687.06</v>
          </cell>
        </row>
        <row r="37">
          <cell r="G37">
            <v>-45121491.5</v>
          </cell>
        </row>
        <row r="39">
          <cell r="G39">
            <v>28164917.329999998</v>
          </cell>
        </row>
        <row r="41">
          <cell r="G41">
            <v>387429.67</v>
          </cell>
        </row>
        <row r="44">
          <cell r="G44">
            <v>433870.16</v>
          </cell>
        </row>
        <row r="47">
          <cell r="G47">
            <v>70333.38</v>
          </cell>
        </row>
        <row r="50">
          <cell r="G50">
            <v>-966376.88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5"/>
  <sheetViews>
    <sheetView tabSelected="1" view="pageBreakPreview" zoomScaleNormal="100" zoomScaleSheetLayoutView="100" workbookViewId="0">
      <selection activeCell="H16" sqref="H16"/>
    </sheetView>
  </sheetViews>
  <sheetFormatPr baseColWidth="10" defaultRowHeight="12.75" x14ac:dyDescent="0.2"/>
  <cols>
    <col min="1" max="1" width="2.42578125" customWidth="1"/>
    <col min="2" max="2" width="65.7109375" style="1" customWidth="1"/>
    <col min="3" max="3" width="14.28515625" customWidth="1"/>
    <col min="4" max="4" width="15" customWidth="1"/>
    <col min="5" max="6" width="15.5703125" customWidth="1"/>
  </cols>
  <sheetData>
    <row r="1" spans="2:6" ht="2.25" customHeight="1" x14ac:dyDescent="0.2"/>
    <row r="2" spans="2:6" ht="5.25" customHeight="1" x14ac:dyDescent="0.2"/>
    <row r="3" spans="2:6" ht="18" x14ac:dyDescent="0.2">
      <c r="B3" s="2" t="s">
        <v>59</v>
      </c>
    </row>
    <row r="4" spans="2:6" ht="7.5" customHeight="1" x14ac:dyDescent="0.25">
      <c r="B4" s="3"/>
    </row>
    <row r="5" spans="2:6" s="5" customFormat="1" ht="7.5" customHeight="1" x14ac:dyDescent="0.25">
      <c r="B5" s="4"/>
    </row>
    <row r="6" spans="2:6" s="7" customFormat="1" ht="15" x14ac:dyDescent="0.2">
      <c r="B6" s="6"/>
    </row>
    <row r="7" spans="2:6" s="8" customFormat="1" ht="15.75" customHeight="1" x14ac:dyDescent="0.2">
      <c r="B7" s="39" t="s">
        <v>0</v>
      </c>
    </row>
    <row r="8" spans="2:6" s="10" customFormat="1" ht="38.25" customHeight="1" x14ac:dyDescent="0.2">
      <c r="B8" s="40"/>
      <c r="C8" s="9" t="s">
        <v>58</v>
      </c>
      <c r="D8" s="9" t="s">
        <v>60</v>
      </c>
      <c r="E8" s="9" t="s">
        <v>61</v>
      </c>
      <c r="F8" s="9" t="s">
        <v>62</v>
      </c>
    </row>
    <row r="9" spans="2:6" s="12" customFormat="1" x14ac:dyDescent="0.2">
      <c r="B9" s="11" t="s">
        <v>1</v>
      </c>
      <c r="C9" s="38"/>
      <c r="D9" s="38"/>
      <c r="E9" s="42"/>
      <c r="F9" s="42"/>
    </row>
    <row r="10" spans="2:6" s="12" customFormat="1" x14ac:dyDescent="0.2">
      <c r="B10" s="13" t="s">
        <v>2</v>
      </c>
      <c r="C10" s="14">
        <f>+C11+C12+C13</f>
        <v>32020547.82</v>
      </c>
      <c r="D10" s="14">
        <f t="shared" ref="D10:F10" si="0">+D11+D12+D13</f>
        <v>65974722.049999997</v>
      </c>
      <c r="E10" s="14">
        <f t="shared" si="0"/>
        <v>99304628.50999999</v>
      </c>
      <c r="F10" s="14">
        <f t="shared" si="0"/>
        <v>131404632.94</v>
      </c>
    </row>
    <row r="11" spans="2:6" s="12" customFormat="1" x14ac:dyDescent="0.2">
      <c r="B11" s="16" t="s">
        <v>3</v>
      </c>
      <c r="C11" s="18">
        <f>+'[2]PYG-manual'!$G$13</f>
        <v>21201326.010000002</v>
      </c>
      <c r="D11" s="18">
        <v>44172988.359999999</v>
      </c>
      <c r="E11" s="18">
        <f>+'[3]PYG-manual'!$G$13</f>
        <v>66397879.259999998</v>
      </c>
      <c r="F11" s="18">
        <f>+'[5]PYG-manual'!$G$13</f>
        <v>87202347.099999994</v>
      </c>
    </row>
    <row r="12" spans="2:6" s="12" customFormat="1" x14ac:dyDescent="0.2">
      <c r="B12" s="16" t="s">
        <v>4</v>
      </c>
      <c r="C12" s="18"/>
      <c r="D12" s="18"/>
      <c r="E12" s="18"/>
      <c r="F12" s="18"/>
    </row>
    <row r="13" spans="2:6" s="12" customFormat="1" x14ac:dyDescent="0.2">
      <c r="B13" s="16" t="s">
        <v>5</v>
      </c>
      <c r="C13" s="18">
        <f>+'[2]PYG-manual'!$G$14</f>
        <v>10819221.810000001</v>
      </c>
      <c r="D13" s="18">
        <v>21801733.690000001</v>
      </c>
      <c r="E13" s="18">
        <f>+'[3]PYG-manual'!$G$14</f>
        <v>32906749.25</v>
      </c>
      <c r="F13" s="18">
        <f>+'[5]PYG-manual'!$G$14</f>
        <v>44202285.840000004</v>
      </c>
    </row>
    <row r="14" spans="2:6" s="12" customFormat="1" x14ac:dyDescent="0.2">
      <c r="B14" s="13" t="s">
        <v>6</v>
      </c>
      <c r="C14" s="15">
        <v>0</v>
      </c>
      <c r="D14" s="15">
        <v>0</v>
      </c>
      <c r="E14" s="15">
        <v>0</v>
      </c>
      <c r="F14" s="15">
        <v>0</v>
      </c>
    </row>
    <row r="15" spans="2:6" s="12" customFormat="1" x14ac:dyDescent="0.2">
      <c r="B15" s="13" t="s">
        <v>7</v>
      </c>
      <c r="C15" s="15">
        <f>+'[2]PYG-manual'!$G$16</f>
        <v>604226.64</v>
      </c>
      <c r="D15" s="15">
        <v>1012727.61</v>
      </c>
      <c r="E15" s="15">
        <f>+'[3]PYG-manual'!$G$16</f>
        <v>1268359.43</v>
      </c>
      <c r="F15" s="15">
        <f>+'[5]PYG-manual'!$G$16</f>
        <v>1216671.25</v>
      </c>
    </row>
    <row r="16" spans="2:6" s="12" customFormat="1" x14ac:dyDescent="0.2">
      <c r="B16" s="13" t="s">
        <v>8</v>
      </c>
      <c r="C16" s="19">
        <f>+C17+C18+C19+C20</f>
        <v>-525800.59</v>
      </c>
      <c r="D16" s="19">
        <f t="shared" ref="D16:F16" si="1">+D17+D18+D19+D20</f>
        <v>-1333606.54</v>
      </c>
      <c r="E16" s="19">
        <f t="shared" si="1"/>
        <v>-2023467.1300000001</v>
      </c>
      <c r="F16" s="19">
        <f t="shared" si="1"/>
        <v>-2740114.7300000004</v>
      </c>
    </row>
    <row r="17" spans="2:6" s="12" customFormat="1" x14ac:dyDescent="0.2">
      <c r="B17" s="16" t="s">
        <v>9</v>
      </c>
      <c r="C17" s="18"/>
      <c r="D17" s="18"/>
      <c r="E17" s="18"/>
      <c r="F17" s="18"/>
    </row>
    <row r="18" spans="2:6" s="12" customFormat="1" x14ac:dyDescent="0.2">
      <c r="B18" s="16" t="s">
        <v>10</v>
      </c>
      <c r="C18" s="18">
        <f>+'[2]PYG-manual'!$G$19</f>
        <v>-525256.63</v>
      </c>
      <c r="D18" s="18">
        <v>-1333060.5900000001</v>
      </c>
      <c r="E18" s="18">
        <f>+'[3]PYG-manual'!$G$19</f>
        <v>-2022960.79</v>
      </c>
      <c r="F18" s="18">
        <f>+'[5]PYG-manual'!$G$19</f>
        <v>-2722137.99</v>
      </c>
    </row>
    <row r="19" spans="2:6" s="12" customFormat="1" x14ac:dyDescent="0.2">
      <c r="B19" s="16" t="s">
        <v>11</v>
      </c>
      <c r="C19" s="21"/>
      <c r="E19" s="21"/>
      <c r="F19" s="21"/>
    </row>
    <row r="20" spans="2:6" s="12" customFormat="1" x14ac:dyDescent="0.2">
      <c r="B20" s="22" t="s">
        <v>12</v>
      </c>
      <c r="C20" s="17">
        <f>+'[2]PYG-manual'!$G$20</f>
        <v>-543.95999999999992</v>
      </c>
      <c r="D20" s="17">
        <f>+'[4]PYG-manual'!$G$20</f>
        <v>-545.94999999999993</v>
      </c>
      <c r="E20" s="17">
        <f>+'[3]PYG-manual'!$G$20</f>
        <v>-506.34</v>
      </c>
      <c r="F20" s="17">
        <f>+'[5]PYG-manual'!$G$20</f>
        <v>-17976.740000000002</v>
      </c>
    </row>
    <row r="21" spans="2:6" s="12" customFormat="1" x14ac:dyDescent="0.2">
      <c r="B21" s="13" t="s">
        <v>13</v>
      </c>
      <c r="C21" s="14">
        <f>+C22+C23</f>
        <v>732113.76</v>
      </c>
      <c r="D21" s="14">
        <f t="shared" ref="D21:F21" si="2">+D22+D23</f>
        <v>949720.31</v>
      </c>
      <c r="E21" s="14">
        <f t="shared" si="2"/>
        <v>1362593.21</v>
      </c>
      <c r="F21" s="14">
        <f t="shared" si="2"/>
        <v>1699344.79</v>
      </c>
    </row>
    <row r="22" spans="2:6" s="12" customFormat="1" x14ac:dyDescent="0.2">
      <c r="B22" s="16" t="s">
        <v>14</v>
      </c>
      <c r="C22" s="18">
        <f>+'[2]PYG-manual'!$G$23</f>
        <v>732113.76</v>
      </c>
      <c r="D22" s="18">
        <f>+'[4]PYG-manual'!$G$23</f>
        <v>949720.31</v>
      </c>
      <c r="E22" s="18">
        <f>+'[3]PYG-manual'!$G$23</f>
        <v>1266982.98</v>
      </c>
      <c r="F22" s="18">
        <f>+'[5]PYG-manual'!$G$23</f>
        <v>1573357.99</v>
      </c>
    </row>
    <row r="23" spans="2:6" s="12" customFormat="1" x14ac:dyDescent="0.2">
      <c r="B23" s="16" t="s">
        <v>15</v>
      </c>
      <c r="C23" s="18">
        <f>+'[2]PYG-manual'!$G$24</f>
        <v>0</v>
      </c>
      <c r="D23" s="18">
        <v>0</v>
      </c>
      <c r="E23" s="18">
        <f>+'[3]PYG-manual'!$G$24</f>
        <v>95610.23</v>
      </c>
      <c r="F23" s="18">
        <f>+'[5]PYG-manual'!$G$24</f>
        <v>125986.8</v>
      </c>
    </row>
    <row r="24" spans="2:6" s="12" customFormat="1" x14ac:dyDescent="0.2">
      <c r="B24" s="13" t="s">
        <v>16</v>
      </c>
      <c r="C24" s="19">
        <f>+C25+C26+C27</f>
        <v>-13229738.91</v>
      </c>
      <c r="D24" s="19">
        <f t="shared" ref="D24:F24" si="3">+D25+D26+D27</f>
        <v>-26736060.640000001</v>
      </c>
      <c r="E24" s="19">
        <f t="shared" si="3"/>
        <v>-40227282.880000003</v>
      </c>
      <c r="F24" s="19">
        <f t="shared" si="3"/>
        <v>-53307427.119999997</v>
      </c>
    </row>
    <row r="25" spans="2:6" s="12" customFormat="1" x14ac:dyDescent="0.2">
      <c r="B25" s="16" t="s">
        <v>17</v>
      </c>
      <c r="C25" s="18">
        <f>+'[2]PYG-manual'!$G$27</f>
        <v>-10145203.59</v>
      </c>
      <c r="D25" s="18">
        <f>+'[4]PYG-manual'!$G$27</f>
        <v>-20527704.02</v>
      </c>
      <c r="E25" s="18">
        <f>+'[3]PYG-manual'!$G$27</f>
        <v>-30950529.640000001</v>
      </c>
      <c r="F25" s="18">
        <f>+'[5]PYG-manual'!$G$27</f>
        <v>-41357743.75</v>
      </c>
    </row>
    <row r="26" spans="2:6" s="12" customFormat="1" x14ac:dyDescent="0.2">
      <c r="B26" s="16" t="s">
        <v>18</v>
      </c>
      <c r="C26" s="18">
        <f>+'[2]PYG-manual'!$G$28</f>
        <v>-3084535.32</v>
      </c>
      <c r="D26" s="18">
        <f>+'[4]PYG-manual'!$G$28</f>
        <v>-6208356.6200000001</v>
      </c>
      <c r="E26" s="18">
        <f>+'[3]PYG-manual'!$G$28</f>
        <v>-9276753.2400000002</v>
      </c>
      <c r="F26" s="18">
        <f>+'[5]PYG-manual'!$G$28</f>
        <v>-12472080.16</v>
      </c>
    </row>
    <row r="27" spans="2:6" s="12" customFormat="1" x14ac:dyDescent="0.2">
      <c r="B27" s="16" t="s">
        <v>19</v>
      </c>
      <c r="C27" s="18">
        <f>+'[2]PYG-manual'!$G$29</f>
        <v>0</v>
      </c>
      <c r="D27" s="18">
        <f>+'[4]PYG-manual'!$G$29</f>
        <v>0</v>
      </c>
      <c r="E27" s="18">
        <v>0</v>
      </c>
      <c r="F27" s="18">
        <f>+'[5]PYG-manual'!$G$29</f>
        <v>522396.79</v>
      </c>
    </row>
    <row r="28" spans="2:6" s="12" customFormat="1" x14ac:dyDescent="0.2">
      <c r="B28" s="13" t="s">
        <v>20</v>
      </c>
      <c r="C28" s="19">
        <f>+C29+C30+C31+C32</f>
        <v>-12200420.060000001</v>
      </c>
      <c r="D28" s="19">
        <f t="shared" ref="D28:F28" si="4">+D29+D30+D31+D32</f>
        <v>-26175084.969999999</v>
      </c>
      <c r="E28" s="19">
        <f t="shared" si="4"/>
        <v>-39441244.409999996</v>
      </c>
      <c r="F28" s="19">
        <f t="shared" si="4"/>
        <v>-54628957.99000001</v>
      </c>
    </row>
    <row r="29" spans="2:6" s="12" customFormat="1" x14ac:dyDescent="0.2">
      <c r="B29" s="16" t="s">
        <v>21</v>
      </c>
      <c r="C29" s="18">
        <f>+'[2]PYG-manual'!$G$32</f>
        <v>-10955930.25</v>
      </c>
      <c r="D29" s="18">
        <f>+'[4]PYG-manual'!$G$32</f>
        <v>-23746871.66</v>
      </c>
      <c r="E29" s="18">
        <f>+'[3]PYG-manual'!$G$32</f>
        <v>-35777013.659999996</v>
      </c>
      <c r="F29" s="18">
        <f>+'[5]PYG-manual'!$G$32</f>
        <v>-51072120.200000003</v>
      </c>
    </row>
    <row r="30" spans="2:6" s="23" customFormat="1" x14ac:dyDescent="0.2">
      <c r="B30" s="16" t="s">
        <v>22</v>
      </c>
      <c r="C30" s="18">
        <f>+'[2]PYG-manual'!$G$33</f>
        <v>-755212.06</v>
      </c>
      <c r="D30" s="18">
        <f>+'[4]PYG-manual'!$G$33</f>
        <v>-1521635.93</v>
      </c>
      <c r="E30" s="18">
        <f>+'[3]PYG-manual'!$G$33</f>
        <v>-2268068.87</v>
      </c>
      <c r="F30" s="18">
        <f>+'[5]PYG-manual'!$G$33</f>
        <v>-2976852.09</v>
      </c>
    </row>
    <row r="31" spans="2:6" s="23" customFormat="1" x14ac:dyDescent="0.2">
      <c r="B31" s="16" t="s">
        <v>23</v>
      </c>
      <c r="C31" s="18">
        <f>+'[2]PYG-manual'!$G$34</f>
        <v>-395314.98</v>
      </c>
      <c r="D31" s="18">
        <f>+'[4]PYG-manual'!$G$34</f>
        <v>-718023.24</v>
      </c>
      <c r="E31" s="18">
        <f>+'[3]PYG-manual'!$G$34</f>
        <v>-1113330.67</v>
      </c>
      <c r="F31" s="18">
        <f>+'[5]PYG-manual'!$G$34</f>
        <v>-306298.64</v>
      </c>
    </row>
    <row r="32" spans="2:6" s="12" customFormat="1" x14ac:dyDescent="0.2">
      <c r="B32" s="16" t="s">
        <v>24</v>
      </c>
      <c r="C32" s="18">
        <f>+'[2]PYG-manual'!$G$35</f>
        <v>-93962.77</v>
      </c>
      <c r="D32" s="18">
        <f>+'[4]PYG-manual'!$G$35</f>
        <v>-188554.14</v>
      </c>
      <c r="E32" s="18">
        <f>+'[3]PYG-manual'!$G$35</f>
        <v>-282831.21000000002</v>
      </c>
      <c r="F32" s="18">
        <f>+'[5]PYG-manual'!$G$35</f>
        <v>-273687.06</v>
      </c>
    </row>
    <row r="33" spans="2:6" s="12" customFormat="1" x14ac:dyDescent="0.2">
      <c r="B33" s="13" t="s">
        <v>25</v>
      </c>
      <c r="C33" s="20">
        <f>+'[2]PYG-manual'!$G$37</f>
        <v>-11105874.74</v>
      </c>
      <c r="D33" s="20">
        <f>+'[4]PYG-manual'!$G$37</f>
        <v>-22726246.899999999</v>
      </c>
      <c r="E33" s="20">
        <f>+'[3]PYG-manual'!$G$37</f>
        <v>-34145376.890000001</v>
      </c>
      <c r="F33" s="20">
        <f>+'[5]PYG-manual'!$G$37</f>
        <v>-45121491.5</v>
      </c>
    </row>
    <row r="34" spans="2:6" s="12" customFormat="1" x14ac:dyDescent="0.2">
      <c r="B34" s="13" t="s">
        <v>26</v>
      </c>
      <c r="C34" s="25">
        <f>+'[2]PYG-manual'!$G$39</f>
        <v>6878221.8499999996</v>
      </c>
      <c r="D34" s="25">
        <f>+'[4]PYG-manual'!$G$39</f>
        <v>14220512.68</v>
      </c>
      <c r="E34" s="25">
        <f>+'[3]PYG-manual'!$G$39</f>
        <v>21345318.539999999</v>
      </c>
      <c r="F34" s="25">
        <f>+'[5]PYG-manual'!$G$39</f>
        <v>28164917.329999998</v>
      </c>
    </row>
    <row r="35" spans="2:6" s="12" customFormat="1" x14ac:dyDescent="0.2">
      <c r="B35" s="13" t="s">
        <v>27</v>
      </c>
      <c r="C35" s="25">
        <f>+'[2]PYG-manual'!$G$41</f>
        <v>0</v>
      </c>
      <c r="D35" s="25">
        <v>0</v>
      </c>
      <c r="E35" s="25">
        <v>0</v>
      </c>
      <c r="F35" s="25">
        <f>+'[5]PYG-manual'!$G$41</f>
        <v>387429.67</v>
      </c>
    </row>
    <row r="36" spans="2:6" s="12" customFormat="1" x14ac:dyDescent="0.2">
      <c r="B36" s="13" t="s">
        <v>28</v>
      </c>
      <c r="C36" s="24">
        <f>+C37+C38</f>
        <v>67586.039999999994</v>
      </c>
      <c r="D36" s="24">
        <f t="shared" ref="D36" si="5">+D37+D38</f>
        <v>160703.47</v>
      </c>
      <c r="E36" s="24">
        <f>+E37+E38</f>
        <v>274830.68</v>
      </c>
      <c r="F36" s="24">
        <f>+F37+F38</f>
        <v>433870.16</v>
      </c>
    </row>
    <row r="37" spans="2:6" s="12" customFormat="1" x14ac:dyDescent="0.2">
      <c r="B37" s="16" t="s">
        <v>29</v>
      </c>
      <c r="C37" s="21"/>
      <c r="D37" s="21"/>
      <c r="E37" s="21"/>
      <c r="F37" s="21"/>
    </row>
    <row r="38" spans="2:6" s="12" customFormat="1" x14ac:dyDescent="0.2">
      <c r="B38" s="16" t="s">
        <v>30</v>
      </c>
      <c r="C38" s="26">
        <f>+'[2]PYG-manual'!$G$44</f>
        <v>67586.039999999994</v>
      </c>
      <c r="D38" s="26">
        <f>+'[4]PYG-manual'!$G$44</f>
        <v>160703.47</v>
      </c>
      <c r="E38" s="26">
        <f>+'[3]PYG-manual'!$G$44</f>
        <v>274830.68</v>
      </c>
      <c r="F38" s="26">
        <f>+'[5]PYG-manual'!$G$44</f>
        <v>433870.16</v>
      </c>
    </row>
    <row r="39" spans="2:6" s="12" customFormat="1" x14ac:dyDescent="0.2">
      <c r="B39" s="27" t="s">
        <v>31</v>
      </c>
      <c r="C39" s="28">
        <f>+C36+C35+C34+C33+C28+C24+C21+C16+C15+C10</f>
        <v>3240861.8100000024</v>
      </c>
      <c r="D39" s="28">
        <f t="shared" ref="D39:F39" si="6">+D36+D35+D34+D33+D28+D24+D21+D16+D15+D10</f>
        <v>5347387.07</v>
      </c>
      <c r="E39" s="28">
        <f t="shared" si="6"/>
        <v>7718359.0599999875</v>
      </c>
      <c r="F39" s="28">
        <f t="shared" si="6"/>
        <v>7508874.7999999821</v>
      </c>
    </row>
    <row r="40" spans="2:6" s="23" customFormat="1" x14ac:dyDescent="0.2">
      <c r="B40" s="29" t="s">
        <v>32</v>
      </c>
      <c r="C40" s="24">
        <f>SUM(C41:C46)</f>
        <v>18231.07</v>
      </c>
      <c r="D40" s="24">
        <f t="shared" ref="D40:F40" si="7">SUM(D41:D46)</f>
        <v>21899.71</v>
      </c>
      <c r="E40" s="24">
        <f t="shared" si="7"/>
        <v>26281.66</v>
      </c>
      <c r="F40" s="24">
        <f t="shared" si="7"/>
        <v>70333.38</v>
      </c>
    </row>
    <row r="41" spans="2:6" s="23" customFormat="1" x14ac:dyDescent="0.2">
      <c r="B41" s="30" t="s">
        <v>33</v>
      </c>
      <c r="C41" s="15"/>
      <c r="D41" s="15"/>
      <c r="E41" s="15"/>
      <c r="F41" s="15"/>
    </row>
    <row r="42" spans="2:6" s="23" customFormat="1" x14ac:dyDescent="0.2">
      <c r="B42" s="30" t="s">
        <v>34</v>
      </c>
      <c r="C42" s="15"/>
      <c r="D42" s="15"/>
      <c r="E42" s="15"/>
      <c r="F42" s="15"/>
    </row>
    <row r="43" spans="2:6" s="23" customFormat="1" x14ac:dyDescent="0.2">
      <c r="B43" s="30" t="s">
        <v>35</v>
      </c>
      <c r="C43" s="15"/>
      <c r="D43" s="15"/>
      <c r="E43" s="15"/>
      <c r="F43" s="15"/>
    </row>
    <row r="44" spans="2:6" s="12" customFormat="1" x14ac:dyDescent="0.2">
      <c r="B44" s="30" t="s">
        <v>36</v>
      </c>
      <c r="C44" s="26">
        <f>+'[2]PYG-manual'!$G$47</f>
        <v>18231.07</v>
      </c>
      <c r="D44" s="26">
        <f>+'[4]PYG-manual'!$G$47</f>
        <v>21899.71</v>
      </c>
      <c r="E44" s="26">
        <f>+'[3]PYG-manual'!$G$47</f>
        <v>26281.66</v>
      </c>
      <c r="F44" s="26">
        <f>+'[5]PYG-manual'!$G$47</f>
        <v>70333.38</v>
      </c>
    </row>
    <row r="45" spans="2:6" s="12" customFormat="1" x14ac:dyDescent="0.2">
      <c r="B45" s="30" t="s">
        <v>37</v>
      </c>
      <c r="C45" s="26"/>
      <c r="D45" s="26"/>
      <c r="E45" s="26"/>
      <c r="F45" s="26"/>
    </row>
    <row r="46" spans="2:6" s="12" customFormat="1" x14ac:dyDescent="0.2">
      <c r="B46" s="30" t="s">
        <v>38</v>
      </c>
      <c r="C46" s="26"/>
      <c r="D46" s="26"/>
      <c r="E46" s="26"/>
      <c r="F46" s="26"/>
    </row>
    <row r="47" spans="2:6" s="12" customFormat="1" x14ac:dyDescent="0.2">
      <c r="B47" s="29" t="s">
        <v>39</v>
      </c>
      <c r="C47" s="19">
        <f>SUM(C48:C51)</f>
        <v>-271000.69</v>
      </c>
      <c r="D47" s="19">
        <f t="shared" ref="D47:F47" si="8">SUM(D48:D51)</f>
        <v>-519900.31</v>
      </c>
      <c r="E47" s="19">
        <f t="shared" si="8"/>
        <v>-750683.32</v>
      </c>
      <c r="F47" s="19">
        <f t="shared" si="8"/>
        <v>-966376.88</v>
      </c>
    </row>
    <row r="48" spans="2:6" s="12" customFormat="1" x14ac:dyDescent="0.2">
      <c r="B48" s="16" t="s">
        <v>40</v>
      </c>
      <c r="C48" s="26"/>
      <c r="D48" s="26"/>
      <c r="E48" s="26"/>
      <c r="F48" s="26"/>
    </row>
    <row r="49" spans="2:6" s="12" customFormat="1" x14ac:dyDescent="0.2">
      <c r="B49" s="16" t="s">
        <v>41</v>
      </c>
      <c r="C49" s="26">
        <f>+'[2]PYG-manual'!$G$50</f>
        <v>-271000.69</v>
      </c>
      <c r="D49" s="26">
        <f>+'[4]PYG-manual'!$G$50</f>
        <v>-519900.31</v>
      </c>
      <c r="E49" s="26">
        <f>+'[3]PYG-manual'!$G$50</f>
        <v>-750683.32</v>
      </c>
      <c r="F49" s="26">
        <f>+'[5]PYG-manual'!$G$50</f>
        <v>-966376.88</v>
      </c>
    </row>
    <row r="50" spans="2:6" s="12" customFormat="1" x14ac:dyDescent="0.2">
      <c r="B50" s="16" t="s">
        <v>42</v>
      </c>
      <c r="C50" s="26">
        <v>0</v>
      </c>
      <c r="D50" s="26">
        <v>0</v>
      </c>
      <c r="E50" s="26">
        <v>0</v>
      </c>
      <c r="F50" s="26"/>
    </row>
    <row r="51" spans="2:6" s="12" customFormat="1" x14ac:dyDescent="0.2">
      <c r="B51" s="41" t="s">
        <v>43</v>
      </c>
      <c r="C51" s="26">
        <v>0</v>
      </c>
      <c r="D51" s="26">
        <v>0</v>
      </c>
      <c r="E51" s="26">
        <v>0</v>
      </c>
      <c r="F51" s="26"/>
    </row>
    <row r="52" spans="2:6" s="23" customFormat="1" x14ac:dyDescent="0.2">
      <c r="B52" s="13" t="s">
        <v>44</v>
      </c>
      <c r="C52" s="15">
        <v>0</v>
      </c>
      <c r="D52" s="15">
        <v>0</v>
      </c>
      <c r="E52" s="15">
        <v>0</v>
      </c>
      <c r="F52" s="15">
        <v>0</v>
      </c>
    </row>
    <row r="53" spans="2:6" s="23" customFormat="1" x14ac:dyDescent="0.2">
      <c r="B53" s="31" t="s">
        <v>45</v>
      </c>
      <c r="C53" s="32">
        <v>0</v>
      </c>
      <c r="D53" s="32">
        <v>0</v>
      </c>
      <c r="E53" s="32">
        <v>0</v>
      </c>
      <c r="F53" s="32"/>
    </row>
    <row r="54" spans="2:6" s="12" customFormat="1" ht="25.5" x14ac:dyDescent="0.2">
      <c r="B54" s="16" t="s">
        <v>46</v>
      </c>
      <c r="C54" s="18"/>
      <c r="D54" s="18"/>
      <c r="E54" s="18"/>
      <c r="F54" s="18"/>
    </row>
    <row r="55" spans="2:6" s="23" customFormat="1" x14ac:dyDescent="0.2">
      <c r="B55" s="29" t="s">
        <v>47</v>
      </c>
      <c r="C55" s="15">
        <v>0</v>
      </c>
      <c r="D55" s="15">
        <v>0</v>
      </c>
      <c r="E55" s="15">
        <v>0</v>
      </c>
      <c r="F55" s="15"/>
    </row>
    <row r="56" spans="2:6" s="23" customFormat="1" x14ac:dyDescent="0.2">
      <c r="B56" s="29" t="s">
        <v>48</v>
      </c>
      <c r="C56" s="20">
        <f>+C57+C58</f>
        <v>0</v>
      </c>
      <c r="D56" s="20">
        <f t="shared" ref="D56:E56" si="9">+D57+D58</f>
        <v>0</v>
      </c>
      <c r="E56" s="20">
        <f t="shared" si="9"/>
        <v>0</v>
      </c>
      <c r="F56" s="20"/>
    </row>
    <row r="57" spans="2:6" s="12" customFormat="1" x14ac:dyDescent="0.2">
      <c r="B57" s="16" t="s">
        <v>49</v>
      </c>
      <c r="C57" s="26"/>
      <c r="D57" s="26"/>
      <c r="E57" s="26"/>
      <c r="F57" s="26"/>
    </row>
    <row r="58" spans="2:6" s="12" customFormat="1" x14ac:dyDescent="0.2">
      <c r="B58" s="30" t="s">
        <v>50</v>
      </c>
      <c r="C58" s="26">
        <f>+'[2]PYG-manual'!$G$53</f>
        <v>0</v>
      </c>
      <c r="D58" s="26">
        <v>0</v>
      </c>
      <c r="E58" s="26">
        <v>0</v>
      </c>
      <c r="F58" s="26"/>
    </row>
    <row r="59" spans="2:6" s="12" customFormat="1" x14ac:dyDescent="0.2">
      <c r="B59" s="27" t="s">
        <v>51</v>
      </c>
      <c r="C59" s="33">
        <f>+C40+C47+C56</f>
        <v>-252769.62</v>
      </c>
      <c r="D59" s="33">
        <f t="shared" ref="D59:F59" si="10">+D40+D47+D56</f>
        <v>-498000.6</v>
      </c>
      <c r="E59" s="33">
        <f t="shared" si="10"/>
        <v>-724401.65999999992</v>
      </c>
      <c r="F59" s="33">
        <f t="shared" si="10"/>
        <v>-896043.5</v>
      </c>
    </row>
    <row r="60" spans="2:6" s="12" customFormat="1" x14ac:dyDescent="0.2">
      <c r="B60" s="27" t="s">
        <v>52</v>
      </c>
      <c r="C60" s="28">
        <f>+C59+C39</f>
        <v>2988092.1900000023</v>
      </c>
      <c r="D60" s="28">
        <f t="shared" ref="D60:F60" si="11">+D59+D39</f>
        <v>4849386.4700000007</v>
      </c>
      <c r="E60" s="28">
        <f t="shared" si="11"/>
        <v>6993957.3999999873</v>
      </c>
      <c r="F60" s="28">
        <f t="shared" si="11"/>
        <v>6612831.2999999821</v>
      </c>
    </row>
    <row r="61" spans="2:6" s="23" customFormat="1" x14ac:dyDescent="0.2">
      <c r="B61" s="34" t="s">
        <v>53</v>
      </c>
      <c r="C61" s="32"/>
      <c r="D61" s="32"/>
      <c r="E61" s="32"/>
      <c r="F61" s="32"/>
    </row>
    <row r="62" spans="2:6" s="12" customFormat="1" x14ac:dyDescent="0.2">
      <c r="B62" s="27" t="s">
        <v>54</v>
      </c>
      <c r="C62" s="33">
        <f>+C60</f>
        <v>2988092.1900000023</v>
      </c>
      <c r="D62" s="33">
        <f t="shared" ref="D62:F62" si="12">+D60</f>
        <v>4849386.4700000007</v>
      </c>
      <c r="E62" s="33">
        <f t="shared" si="12"/>
        <v>6993957.3999999873</v>
      </c>
      <c r="F62" s="33">
        <f t="shared" si="12"/>
        <v>6612831.2999999821</v>
      </c>
    </row>
    <row r="63" spans="2:6" s="12" customFormat="1" x14ac:dyDescent="0.2">
      <c r="B63" s="36" t="s">
        <v>55</v>
      </c>
      <c r="C63" s="35">
        <v>0</v>
      </c>
      <c r="D63" s="35"/>
      <c r="E63" s="35"/>
      <c r="F63" s="35"/>
    </row>
    <row r="64" spans="2:6" s="12" customFormat="1" ht="24" x14ac:dyDescent="0.2">
      <c r="B64" s="34" t="s">
        <v>56</v>
      </c>
      <c r="C64" s="37"/>
      <c r="D64" s="37"/>
      <c r="E64" s="37"/>
      <c r="F64" s="37"/>
    </row>
    <row r="65" spans="2:6" s="12" customFormat="1" x14ac:dyDescent="0.2">
      <c r="B65" s="27" t="s">
        <v>57</v>
      </c>
      <c r="C65" s="28">
        <f>+C62</f>
        <v>2988092.1900000023</v>
      </c>
      <c r="D65" s="28">
        <f t="shared" ref="D65:F65" si="13">+D62</f>
        <v>4849386.4700000007</v>
      </c>
      <c r="E65" s="28">
        <f t="shared" si="13"/>
        <v>6993957.3999999873</v>
      </c>
      <c r="F65" s="28">
        <f t="shared" si="13"/>
        <v>6612831.2999999821</v>
      </c>
    </row>
  </sheetData>
  <pageMargins left="0.78740157480314965" right="0.31496062992125984" top="0.47244094488188981" bottom="0.47244094488188981" header="0.27559055118110237" footer="0.31496062992125984"/>
  <pageSetup paperSize="9" scale="72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2019</vt:lpstr>
      <vt:lpstr>'diciembre 2019'!Área_de_impresión</vt:lpstr>
      <vt:lpstr>'diciembre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2020-01-13T11:13:58Z</cp:lastPrinted>
  <dcterms:created xsi:type="dcterms:W3CDTF">2016-10-18T06:33:53Z</dcterms:created>
  <dcterms:modified xsi:type="dcterms:W3CDTF">2020-05-08T06:34:37Z</dcterms:modified>
</cp:coreProperties>
</file>