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0\"/>
    </mc:Choice>
  </mc:AlternateContent>
  <xr:revisionPtr revIDLastSave="0" documentId="13_ncr:1_{FE9376BA-20DC-46A5-BA46-229D964554C0}" xr6:coauthVersionLast="36" xr6:coauthVersionMax="36" xr10:uidLastSave="{00000000-0000-0000-0000-000000000000}"/>
  <bookViews>
    <workbookView xWindow="120" yWindow="60" windowWidth="18912" windowHeight="11568" xr2:uid="{00000000-000D-0000-FFFF-FFFF00000000}"/>
  </bookViews>
  <sheets>
    <sheet name="DICIEMBRE 2020" sheetId="1" r:id="rId1"/>
  </sheets>
  <externalReferences>
    <externalReference r:id="rId2"/>
    <externalReference r:id="rId3"/>
    <externalReference r:id="rId4"/>
  </externalReferences>
  <definedNames>
    <definedName name="_xlnm.Print_Area" localSheetId="0">'DICIEMBRE 2020'!$A$1:$F$66</definedName>
    <definedName name="Print_Area" localSheetId="0">'DICIEMBRE 2020'!$B$1:$C$66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F47" i="1" l="1"/>
  <c r="F40" i="1"/>
  <c r="F59" i="1" s="1"/>
  <c r="F36" i="1"/>
  <c r="F28" i="1"/>
  <c r="F24" i="1"/>
  <c r="F21" i="1"/>
  <c r="F16" i="1"/>
  <c r="F10" i="1"/>
  <c r="F39" i="1" l="1"/>
  <c r="F60" i="1" s="1"/>
  <c r="F62" i="1" s="1"/>
  <c r="F65" i="1" s="1"/>
  <c r="E65" i="1"/>
  <c r="E62" i="1"/>
  <c r="E60" i="1"/>
  <c r="E59" i="1"/>
  <c r="E47" i="1"/>
  <c r="E40" i="1"/>
  <c r="E39" i="1"/>
  <c r="E36" i="1"/>
  <c r="E28" i="1"/>
  <c r="E24" i="1"/>
  <c r="E21" i="1" l="1"/>
  <c r="E16" i="1"/>
  <c r="E10" i="1"/>
  <c r="D58" i="1" l="1"/>
  <c r="D56" i="1" s="1"/>
  <c r="D47" i="1"/>
  <c r="D40" i="1"/>
  <c r="D36" i="1"/>
  <c r="D28" i="1"/>
  <c r="D24" i="1"/>
  <c r="D21" i="1"/>
  <c r="D16" i="1"/>
  <c r="D10" i="1"/>
  <c r="D59" i="1" l="1"/>
  <c r="D39" i="1"/>
  <c r="D60" i="1" s="1"/>
  <c r="D62" i="1" s="1"/>
  <c r="D65" i="1" s="1"/>
  <c r="C49" i="1"/>
  <c r="C44" i="1"/>
  <c r="C38" i="1"/>
  <c r="C34" i="1"/>
  <c r="C33" i="1"/>
  <c r="C32" i="1"/>
  <c r="C31" i="1"/>
  <c r="C30" i="1"/>
  <c r="C29" i="1"/>
  <c r="C27" i="1"/>
  <c r="C26" i="1"/>
  <c r="C25" i="1"/>
  <c r="C23" i="1"/>
  <c r="C22" i="1"/>
  <c r="C20" i="1"/>
  <c r="C18" i="1"/>
  <c r="C15" i="1"/>
  <c r="C13" i="1"/>
  <c r="C11" i="1"/>
  <c r="C58" i="1" l="1"/>
  <c r="C56" i="1" s="1"/>
  <c r="C47" i="1"/>
  <c r="C40" i="1"/>
  <c r="C36" i="1"/>
  <c r="C59" i="1" l="1"/>
  <c r="C16" i="1"/>
  <c r="C28" i="1"/>
  <c r="C24" i="1"/>
  <c r="C21" i="1"/>
  <c r="C10" i="1" l="1"/>
  <c r="C39" i="1" s="1"/>
  <c r="C60" i="1" s="1"/>
  <c r="C62" i="1" s="1"/>
  <c r="C65" i="1" s="1"/>
</calcChain>
</file>

<file path=xl/sharedStrings.xml><?xml version="1.0" encoding="utf-8"?>
<sst xmlns="http://schemas.openxmlformats.org/spreadsheetml/2006/main" count="63" uniqueCount="63">
  <si>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</si>
  <si>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</si>
  <si>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</si>
  <si>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</si>
  <si>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</si>
  <si>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</si>
  <si>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</si>
  <si>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</si>
  <si>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</si>
  <si>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</si>
  <si>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</si>
  <si>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</si>
  <si>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</si>
  <si>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</si>
  <si>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</si>
  <si>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</si>
  <si>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</si>
  <si>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</si>
  <si>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</si>
  <si>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</si>
  <si>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</si>
  <si>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</si>
  <si>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</si>
  <si>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</si>
  <si>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</si>
  <si>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</si>
  <si>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</si>
  <si>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</si>
  <si>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</si>
  <si>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</si>
  <si>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</si>
  <si>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</si>
  <si>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</si>
  <si>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</si>
  <si>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</si>
  <si>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</si>
  <si>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</si>
  <si>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</si>
  <si>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</si>
  <si>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</si>
  <si>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</si>
  <si>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</si>
  <si>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</si>
  <si>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</si>
  <si>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</si>
  <si>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</si>
  <si>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</si>
  <si>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</si>
  <si>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</si>
  <si>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</si>
  <si>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</si>
  <si>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</si>
  <si>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</si>
  <si>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</si>
  <si>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</si>
  <si>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</si>
  <si>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</si>
  <si>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</si>
  <si>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2020</t>
  </si>
  <si>
    <t>PPTO A MARZO      2020</t>
  </si>
  <si>
    <t>PPTO A JUNIO      2020</t>
  </si>
  <si>
    <t>PPTO A SEPT 2020</t>
  </si>
  <si>
    <t>PPTO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</si>
</sst>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4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0/SEGUIMIENTO%20DE%20TARIFAS/BS%20MARZO-2020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20"/>
    </sheetNames>
    <sheetDataSet>
      <sheetData sheetId="0"/>
      <sheetData sheetId="1">
        <row r="13">
          <cell r="I13">
            <v>20628873.629999999</v>
          </cell>
        </row>
        <row r="14">
          <cell r="I14">
            <v>11025380.48</v>
          </cell>
        </row>
        <row r="16">
          <cell r="I16">
            <v>246776.88</v>
          </cell>
        </row>
        <row r="19">
          <cell r="I19">
            <v>-675797.96</v>
          </cell>
        </row>
        <row r="20">
          <cell r="I20">
            <v>-413.03999999999996</v>
          </cell>
        </row>
        <row r="23">
          <cell r="I23">
            <v>228789.81</v>
          </cell>
        </row>
        <row r="24">
          <cell r="I24">
            <v>10500.4</v>
          </cell>
        </row>
        <row r="27">
          <cell r="I27">
            <v>-10370877.32</v>
          </cell>
        </row>
        <row r="28">
          <cell r="I28">
            <v>-3102705.4</v>
          </cell>
        </row>
        <row r="29">
          <cell r="I29">
            <v>0</v>
          </cell>
        </row>
        <row r="32">
          <cell r="I32">
            <v>-13868855.039999999</v>
          </cell>
        </row>
        <row r="33">
          <cell r="I33">
            <v>-779503.62</v>
          </cell>
        </row>
        <row r="34">
          <cell r="I34">
            <v>-29000.13</v>
          </cell>
        </row>
        <row r="35">
          <cell r="I35">
            <v>-87345.3</v>
          </cell>
        </row>
        <row r="37">
          <cell r="I37">
            <v>-12249887.470000001</v>
          </cell>
        </row>
        <row r="39">
          <cell r="I39">
            <v>7813873.4299999997</v>
          </cell>
        </row>
        <row r="44">
          <cell r="I44">
            <v>83720.990000000005</v>
          </cell>
        </row>
        <row r="47">
          <cell r="I47">
            <v>4291.1899999999996</v>
          </cell>
        </row>
        <row r="50">
          <cell r="I50">
            <v>-199520.14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13">
          <cell r="G13">
            <v>21201326.010000002</v>
          </cell>
        </row>
        <row r="53">
          <cell r="G5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5"/>
  <sheetViews>
    <sheetView tabSelected="1" view="pageBreakPreview" topLeftCell="A40" zoomScaleNormal="100" zoomScaleSheetLayoutView="100" workbookViewId="0">
      <selection activeCell="B63" sqref="B63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5.33203125" customWidth="1"/>
    <col min="4" max="5" width="13.44140625" customWidth="1"/>
    <col min="6" max="6" width="14.33203125" customWidth="1"/>
  </cols>
  <sheetData>
    <row r="1" spans="2:6" ht="2.25" customHeight="1" x14ac:dyDescent="0.25"/>
    <row r="2" spans="2:6" ht="5.25" customHeight="1" x14ac:dyDescent="0.25"/>
    <row r="3" spans="2:6" ht="17.399999999999999" x14ac:dyDescent="0.25">
      <c r="B3" s="2" t="s">
        <v>58</v>
      </c>
    </row>
    <row r="4" spans="2:6" ht="7.5" customHeight="1" x14ac:dyDescent="0.3">
      <c r="B4" s="3"/>
    </row>
    <row r="5" spans="2:6" s="5" customFormat="1" ht="7.5" customHeight="1" x14ac:dyDescent="0.3">
      <c r="B5" s="4"/>
    </row>
    <row r="6" spans="2:6" s="7" customFormat="1" ht="15" x14ac:dyDescent="0.25">
      <c r="B6" s="6"/>
    </row>
    <row r="7" spans="2:6" s="8" customFormat="1" ht="15.75" customHeight="1" x14ac:dyDescent="0.25">
      <c r="B7" s="39" t="s">
        <v>0</v>
      </c>
    </row>
    <row r="8" spans="2:6" s="10" customFormat="1" ht="38.25" customHeight="1" x14ac:dyDescent="0.25">
      <c r="B8" s="40"/>
      <c r="C8" s="9" t="s">
        <v>59</v>
      </c>
      <c r="D8" s="9" t="s">
        <v>60</v>
      </c>
      <c r="E8" s="9" t="s">
        <v>61</v>
      </c>
      <c r="F8" s="9" t="s">
        <v>62</v>
      </c>
    </row>
    <row r="9" spans="2:6" s="12" customFormat="1" x14ac:dyDescent="0.25">
      <c r="B9" s="11" t="s">
        <v>1</v>
      </c>
      <c r="C9" s="38"/>
      <c r="D9" s="38"/>
      <c r="E9" s="38"/>
      <c r="F9" s="38"/>
    </row>
    <row r="10" spans="2:6" s="12" customFormat="1" x14ac:dyDescent="0.25">
      <c r="B10" s="13" t="s">
        <v>2</v>
      </c>
      <c r="C10" s="14">
        <f>+C11+C12+C13</f>
        <v>31654254.109999999</v>
      </c>
      <c r="D10" s="14">
        <f>+D11+D12+D13</f>
        <v>64409991.289999992</v>
      </c>
      <c r="E10" s="14">
        <f>+E11+E12+E13</f>
        <v>99616664.939999998</v>
      </c>
      <c r="F10" s="14">
        <f>+F11+F12+F13</f>
        <v>133817632.72</v>
      </c>
    </row>
    <row r="11" spans="2:6" s="12" customFormat="1" x14ac:dyDescent="0.25">
      <c r="B11" s="16" t="s">
        <v>3</v>
      </c>
      <c r="C11" s="18">
        <f>+'[2]PYG-manual'!$I$13</f>
        <v>20628873.629999999</v>
      </c>
      <c r="D11" s="18">
        <v>42099229.479999997</v>
      </c>
      <c r="E11" s="18">
        <v>65550389.710000001</v>
      </c>
      <c r="F11" s="18">
        <v>87831278.25</v>
      </c>
    </row>
    <row r="12" spans="2:6" s="12" customFormat="1" x14ac:dyDescent="0.25">
      <c r="B12" s="16" t="s">
        <v>4</v>
      </c>
      <c r="C12" s="18"/>
      <c r="D12" s="18"/>
      <c r="E12" s="18"/>
      <c r="F12" s="18"/>
    </row>
    <row r="13" spans="2:6" s="12" customFormat="1" x14ac:dyDescent="0.25">
      <c r="B13" s="16" t="s">
        <v>5</v>
      </c>
      <c r="C13" s="18">
        <f>+'[2]PYG-manual'!$I$14</f>
        <v>11025380.48</v>
      </c>
      <c r="D13" s="18">
        <v>22310761.809999999</v>
      </c>
      <c r="E13" s="18">
        <v>34066275.229999997</v>
      </c>
      <c r="F13" s="18">
        <v>45986354.469999999</v>
      </c>
    </row>
    <row r="14" spans="2:6" s="12" customFormat="1" ht="26.4" x14ac:dyDescent="0.25">
      <c r="B14" s="13" t="s">
        <v>6</v>
      </c>
      <c r="C14" s="15">
        <v>0</v>
      </c>
      <c r="D14" s="15">
        <v>0</v>
      </c>
      <c r="E14" s="15">
        <v>0</v>
      </c>
      <c r="F14" s="15">
        <v>0</v>
      </c>
    </row>
    <row r="15" spans="2:6" s="12" customFormat="1" x14ac:dyDescent="0.25">
      <c r="B15" s="13" t="s">
        <v>7</v>
      </c>
      <c r="C15" s="15">
        <f>+'[2]PYG-manual'!$I$16</f>
        <v>246776.88</v>
      </c>
      <c r="D15" s="15">
        <v>466609.74</v>
      </c>
      <c r="E15" s="15">
        <v>750684.09</v>
      </c>
      <c r="F15" s="15">
        <v>743444.9</v>
      </c>
    </row>
    <row r="16" spans="2:6" s="12" customFormat="1" x14ac:dyDescent="0.25">
      <c r="B16" s="13" t="s">
        <v>8</v>
      </c>
      <c r="C16" s="19">
        <f>+C17+C18+C19+C20</f>
        <v>-676211</v>
      </c>
      <c r="D16" s="19">
        <f>+D17+D18+D19+D20</f>
        <v>-1563233.28</v>
      </c>
      <c r="E16" s="19">
        <f>+E17+E18+E19+E20</f>
        <v>-2391183.02</v>
      </c>
      <c r="F16" s="19">
        <f>+F17+F18+F19+F20</f>
        <v>-3505492.0799999996</v>
      </c>
    </row>
    <row r="17" spans="2:6" s="12" customFormat="1" x14ac:dyDescent="0.25">
      <c r="B17" s="16" t="s">
        <v>9</v>
      </c>
      <c r="C17" s="18"/>
      <c r="D17" s="18"/>
      <c r="E17" s="18"/>
      <c r="F17" s="18"/>
    </row>
    <row r="18" spans="2:6" s="12" customFormat="1" x14ac:dyDescent="0.25">
      <c r="B18" s="16" t="s">
        <v>10</v>
      </c>
      <c r="C18" s="18">
        <f>+'[2]PYG-manual'!$I$19</f>
        <v>-675797.96</v>
      </c>
      <c r="D18" s="18">
        <v>-1562726.06</v>
      </c>
      <c r="E18" s="18">
        <v>-2390808.62</v>
      </c>
      <c r="F18" s="18">
        <v>-3495629.55</v>
      </c>
    </row>
    <row r="19" spans="2:6" s="12" customFormat="1" x14ac:dyDescent="0.25">
      <c r="B19" s="16" t="s">
        <v>11</v>
      </c>
      <c r="C19" s="21"/>
      <c r="D19" s="21"/>
      <c r="E19" s="21"/>
      <c r="F19" s="21"/>
    </row>
    <row r="20" spans="2:6" s="12" customFormat="1" x14ac:dyDescent="0.25">
      <c r="B20" s="22" t="s">
        <v>12</v>
      </c>
      <c r="C20" s="17">
        <f>+'[2]PYG-manual'!$I$20</f>
        <v>-413.03999999999996</v>
      </c>
      <c r="D20" s="17">
        <v>-507.21999999999997</v>
      </c>
      <c r="E20" s="17">
        <v>-374.4</v>
      </c>
      <c r="F20" s="17">
        <v>-9862.5300000000007</v>
      </c>
    </row>
    <row r="21" spans="2:6" s="12" customFormat="1" x14ac:dyDescent="0.25">
      <c r="B21" s="13" t="s">
        <v>13</v>
      </c>
      <c r="C21" s="14">
        <f>+C22+C23</f>
        <v>239290.21</v>
      </c>
      <c r="D21" s="14">
        <f>+D22+D23</f>
        <v>525559.49</v>
      </c>
      <c r="E21" s="14">
        <f>+E22+E23</f>
        <v>1078313.9000000001</v>
      </c>
      <c r="F21" s="14">
        <f>+F22+F23</f>
        <v>2142375.1</v>
      </c>
    </row>
    <row r="22" spans="2:6" s="12" customFormat="1" x14ac:dyDescent="0.25">
      <c r="B22" s="16" t="s">
        <v>14</v>
      </c>
      <c r="C22" s="18">
        <f>+'[2]PYG-manual'!$I$23</f>
        <v>228789.81</v>
      </c>
      <c r="D22" s="18">
        <v>490274.75999999995</v>
      </c>
      <c r="E22" s="18">
        <v>1043029.17</v>
      </c>
      <c r="F22" s="18">
        <v>1786616.97</v>
      </c>
    </row>
    <row r="23" spans="2:6" s="12" customFormat="1" x14ac:dyDescent="0.25">
      <c r="B23" s="16" t="s">
        <v>15</v>
      </c>
      <c r="C23" s="18">
        <f>+'[2]PYG-manual'!$I$24</f>
        <v>10500.4</v>
      </c>
      <c r="D23" s="18">
        <v>35284.730000000003</v>
      </c>
      <c r="E23" s="18">
        <v>35284.730000000003</v>
      </c>
      <c r="F23" s="18">
        <v>355758.13</v>
      </c>
    </row>
    <row r="24" spans="2:6" s="12" customFormat="1" x14ac:dyDescent="0.25">
      <c r="B24" s="13" t="s">
        <v>16</v>
      </c>
      <c r="C24" s="19">
        <f>+C25+C26+C27</f>
        <v>-13473582.720000001</v>
      </c>
      <c r="D24" s="19">
        <f>+D25+D26+D27</f>
        <v>-26981474.52</v>
      </c>
      <c r="E24" s="19">
        <f>+E25+E26+E27</f>
        <v>-40643796.539999999</v>
      </c>
      <c r="F24" s="19">
        <f>+F25+F26+F27</f>
        <v>-53923584.530000001</v>
      </c>
    </row>
    <row r="25" spans="2:6" s="12" customFormat="1" x14ac:dyDescent="0.25">
      <c r="B25" s="16" t="s">
        <v>17</v>
      </c>
      <c r="C25" s="18">
        <f>+'[2]PYG-manual'!$I$27</f>
        <v>-10370877.32</v>
      </c>
      <c r="D25" s="18">
        <v>-20825547</v>
      </c>
      <c r="E25" s="18">
        <v>-31314562.539999999</v>
      </c>
      <c r="F25" s="18">
        <v>-41587399.210000001</v>
      </c>
    </row>
    <row r="26" spans="2:6" s="12" customFormat="1" x14ac:dyDescent="0.25">
      <c r="B26" s="16" t="s">
        <v>18</v>
      </c>
      <c r="C26" s="18">
        <f>+'[2]PYG-manual'!$I$28</f>
        <v>-3102705.4</v>
      </c>
      <c r="D26" s="18">
        <v>-6155927.5199999996</v>
      </c>
      <c r="E26" s="18">
        <v>-9329234</v>
      </c>
      <c r="F26" s="18">
        <v>-12336185.32</v>
      </c>
    </row>
    <row r="27" spans="2:6" s="12" customFormat="1" x14ac:dyDescent="0.25">
      <c r="B27" s="16" t="s">
        <v>19</v>
      </c>
      <c r="C27" s="18">
        <f>+'[2]PYG-manual'!$I$29</f>
        <v>0</v>
      </c>
      <c r="D27" s="18">
        <v>0</v>
      </c>
      <c r="E27" s="18">
        <v>0</v>
      </c>
      <c r="F27" s="18">
        <v>0</v>
      </c>
    </row>
    <row r="28" spans="2:6" s="12" customFormat="1" x14ac:dyDescent="0.25">
      <c r="B28" s="13" t="s">
        <v>20</v>
      </c>
      <c r="C28" s="19">
        <f>+C29+C30+C31+C32</f>
        <v>-14764704.09</v>
      </c>
      <c r="D28" s="19">
        <f>+D29+D30+D31+D32</f>
        <v>-29041323.629999999</v>
      </c>
      <c r="E28" s="19">
        <f>+E29+E30+E31+E32</f>
        <v>-45266948.100000009</v>
      </c>
      <c r="F28" s="19">
        <f>+F29+F30+F31+F32</f>
        <v>-64127056.899999999</v>
      </c>
    </row>
    <row r="29" spans="2:6" s="12" customFormat="1" x14ac:dyDescent="0.25">
      <c r="B29" s="16" t="s">
        <v>21</v>
      </c>
      <c r="C29" s="18">
        <f>+'[2]PYG-manual'!$I$32</f>
        <v>-13868855.039999999</v>
      </c>
      <c r="D29" s="18">
        <v>-27312615.66</v>
      </c>
      <c r="E29" s="18">
        <v>-42407322.030000001</v>
      </c>
      <c r="F29" s="18">
        <v>-60047165.079999998</v>
      </c>
    </row>
    <row r="30" spans="2:6" s="23" customFormat="1" x14ac:dyDescent="0.25">
      <c r="B30" s="16" t="s">
        <v>22</v>
      </c>
      <c r="C30" s="18">
        <f>+'[2]PYG-manual'!$I$33</f>
        <v>-779503.62</v>
      </c>
      <c r="D30" s="18">
        <v>-1558859.89</v>
      </c>
      <c r="E30" s="18">
        <v>-2588773.4500000002</v>
      </c>
      <c r="F30" s="18">
        <v>-3242640.96</v>
      </c>
    </row>
    <row r="31" spans="2:6" s="23" customFormat="1" x14ac:dyDescent="0.25">
      <c r="B31" s="16" t="s">
        <v>23</v>
      </c>
      <c r="C31" s="18">
        <f>+'[2]PYG-manual'!$I$34</f>
        <v>-29000.13</v>
      </c>
      <c r="D31" s="18">
        <v>5022.51</v>
      </c>
      <c r="E31" s="18">
        <v>-8546.74</v>
      </c>
      <c r="F31" s="18">
        <v>-494012.1</v>
      </c>
    </row>
    <row r="32" spans="2:6" s="12" customFormat="1" x14ac:dyDescent="0.25">
      <c r="B32" s="16" t="s">
        <v>24</v>
      </c>
      <c r="C32" s="18">
        <f>+'[2]PYG-manual'!$I$35</f>
        <v>-87345.3</v>
      </c>
      <c r="D32" s="18">
        <v>-174870.59</v>
      </c>
      <c r="E32" s="18">
        <v>-262305.88</v>
      </c>
      <c r="F32" s="18">
        <v>-343238.76</v>
      </c>
    </row>
    <row r="33" spans="2:6" s="12" customFormat="1" x14ac:dyDescent="0.25">
      <c r="B33" s="13" t="s">
        <v>25</v>
      </c>
      <c r="C33" s="20">
        <f>+'[2]PYG-manual'!$I$37</f>
        <v>-12249887.470000001</v>
      </c>
      <c r="D33" s="20">
        <v>-24527619.57</v>
      </c>
      <c r="E33" s="20">
        <v>-36814228.75</v>
      </c>
      <c r="F33" s="20">
        <v>-49060860.149999999</v>
      </c>
    </row>
    <row r="34" spans="2:6" s="12" customFormat="1" x14ac:dyDescent="0.25">
      <c r="B34" s="13" t="s">
        <v>26</v>
      </c>
      <c r="C34" s="25">
        <f>+'[2]PYG-manual'!$I$39</f>
        <v>7813873.4299999997</v>
      </c>
      <c r="D34" s="25">
        <v>15629575.199999999</v>
      </c>
      <c r="E34" s="25">
        <v>23441794.07</v>
      </c>
      <c r="F34" s="25">
        <v>31332195.399999999</v>
      </c>
    </row>
    <row r="35" spans="2:6" s="12" customFormat="1" x14ac:dyDescent="0.25">
      <c r="B35" s="13" t="s">
        <v>27</v>
      </c>
      <c r="C35" s="25">
        <v>0</v>
      </c>
      <c r="D35" s="25">
        <v>0</v>
      </c>
      <c r="E35" s="25">
        <v>0</v>
      </c>
      <c r="F35" s="25">
        <v>1102749.06</v>
      </c>
    </row>
    <row r="36" spans="2:6" s="12" customFormat="1" x14ac:dyDescent="0.25">
      <c r="B36" s="13" t="s">
        <v>28</v>
      </c>
      <c r="C36" s="24">
        <f>+C37+C38</f>
        <v>83720.990000000005</v>
      </c>
      <c r="D36" s="24">
        <f>+D37+D38</f>
        <v>9066.9500000000007</v>
      </c>
      <c r="E36" s="24">
        <f>+E37+E38</f>
        <v>142118.82</v>
      </c>
      <c r="F36" s="24">
        <f>+F37+F38</f>
        <v>285702.89</v>
      </c>
    </row>
    <row r="37" spans="2:6" s="12" customFormat="1" x14ac:dyDescent="0.25">
      <c r="B37" s="16" t="s">
        <v>29</v>
      </c>
      <c r="C37" s="21"/>
      <c r="D37" s="21"/>
      <c r="E37" s="21"/>
      <c r="F37" s="21"/>
    </row>
    <row r="38" spans="2:6" s="12" customFormat="1" x14ac:dyDescent="0.25">
      <c r="B38" s="16" t="s">
        <v>30</v>
      </c>
      <c r="C38" s="26">
        <f>+'[2]PYG-manual'!$I$44</f>
        <v>83720.990000000005</v>
      </c>
      <c r="D38" s="26">
        <v>9066.9500000000007</v>
      </c>
      <c r="E38" s="26">
        <v>142118.82</v>
      </c>
      <c r="F38" s="26">
        <v>285702.89</v>
      </c>
    </row>
    <row r="39" spans="2:6" s="12" customFormat="1" x14ac:dyDescent="0.25">
      <c r="B39" s="27" t="s">
        <v>31</v>
      </c>
      <c r="C39" s="28">
        <f>+C36+C35+C34+C33+C28+C24+C21+C16+C15+C10</f>
        <v>-1126469.6600000001</v>
      </c>
      <c r="D39" s="28">
        <f>+D36+D35+D34+D33+D28+D24+D21+D16+D15+D10</f>
        <v>-1072848.3299999982</v>
      </c>
      <c r="E39" s="28">
        <f>+E36+E35+E34+E33+E28+E24+E21+E16+E15+E10</f>
        <v>-86580.589999988675</v>
      </c>
      <c r="F39" s="28">
        <f>+F36+F35+F34+F33+F28+F24+F21+F16+F15+F10</f>
        <v>-1192893.5900000334</v>
      </c>
    </row>
    <row r="40" spans="2:6" s="23" customFormat="1" x14ac:dyDescent="0.25">
      <c r="B40" s="29" t="s">
        <v>32</v>
      </c>
      <c r="C40" s="24">
        <f>SUM(C41:C46)</f>
        <v>4291.1899999999996</v>
      </c>
      <c r="D40" s="24">
        <f>SUM(D41:D46)</f>
        <v>8682.27</v>
      </c>
      <c r="E40" s="24">
        <f>SUM(E41:E46)</f>
        <v>12985.79</v>
      </c>
      <c r="F40" s="24">
        <f>SUM(F41:F46)</f>
        <v>149057.07999999999</v>
      </c>
    </row>
    <row r="41" spans="2:6" s="23" customFormat="1" x14ac:dyDescent="0.25">
      <c r="B41" s="30" t="s">
        <v>33</v>
      </c>
      <c r="C41" s="15"/>
      <c r="D41" s="15"/>
      <c r="E41" s="15"/>
      <c r="F41" s="15"/>
    </row>
    <row r="42" spans="2:6" s="23" customFormat="1" x14ac:dyDescent="0.25">
      <c r="B42" s="30" t="s">
        <v>34</v>
      </c>
      <c r="C42" s="15"/>
      <c r="D42" s="15"/>
      <c r="E42" s="15"/>
      <c r="F42" s="15"/>
    </row>
    <row r="43" spans="2:6" s="23" customFormat="1" x14ac:dyDescent="0.25">
      <c r="B43" s="30" t="s">
        <v>35</v>
      </c>
      <c r="C43" s="15"/>
      <c r="D43" s="15"/>
      <c r="E43" s="15"/>
      <c r="F43" s="15"/>
    </row>
    <row r="44" spans="2:6" s="12" customFormat="1" x14ac:dyDescent="0.25">
      <c r="B44" s="30" t="s">
        <v>36</v>
      </c>
      <c r="C44" s="26">
        <f>+'[2]PYG-manual'!$I$47</f>
        <v>4291.1899999999996</v>
      </c>
      <c r="D44" s="26">
        <v>8682.27</v>
      </c>
      <c r="E44" s="26">
        <v>12985.79</v>
      </c>
      <c r="F44" s="26">
        <v>149057.07999999999</v>
      </c>
    </row>
    <row r="45" spans="2:6" s="12" customFormat="1" x14ac:dyDescent="0.25">
      <c r="B45" s="30" t="s">
        <v>37</v>
      </c>
      <c r="C45" s="26"/>
      <c r="D45" s="26"/>
      <c r="E45" s="26"/>
      <c r="F45" s="26"/>
    </row>
    <row r="46" spans="2:6" s="12" customFormat="1" x14ac:dyDescent="0.25">
      <c r="B46" s="30" t="s">
        <v>38</v>
      </c>
      <c r="C46" s="26"/>
      <c r="D46" s="26"/>
      <c r="E46" s="26"/>
      <c r="F46" s="26"/>
    </row>
    <row r="47" spans="2:6" s="12" customFormat="1" x14ac:dyDescent="0.25">
      <c r="B47" s="29" t="s">
        <v>39</v>
      </c>
      <c r="C47" s="19">
        <f>SUM(C48:C51)</f>
        <v>-199520.14</v>
      </c>
      <c r="D47" s="19">
        <f>SUM(D48:D51)</f>
        <v>-387100.22</v>
      </c>
      <c r="E47" s="19">
        <f>SUM(E48:E51)</f>
        <v>-624945.59</v>
      </c>
      <c r="F47" s="19">
        <f>SUM(F48:F51)</f>
        <v>-773766.24</v>
      </c>
    </row>
    <row r="48" spans="2:6" s="12" customFormat="1" x14ac:dyDescent="0.25">
      <c r="B48" s="16" t="s">
        <v>40</v>
      </c>
      <c r="C48" s="26"/>
      <c r="D48" s="26"/>
      <c r="E48" s="26"/>
      <c r="F48" s="26"/>
    </row>
    <row r="49" spans="2:6" s="12" customFormat="1" x14ac:dyDescent="0.25">
      <c r="B49" s="16" t="s">
        <v>41</v>
      </c>
      <c r="C49" s="26">
        <f>+'[2]PYG-manual'!$I$50</f>
        <v>-199520.14</v>
      </c>
      <c r="D49" s="26">
        <v>-387100.22</v>
      </c>
      <c r="E49" s="26">
        <v>-624945.59</v>
      </c>
      <c r="F49" s="26">
        <v>-773766.24</v>
      </c>
    </row>
    <row r="50" spans="2:6" s="12" customFormat="1" x14ac:dyDescent="0.25">
      <c r="B50" s="16" t="s">
        <v>42</v>
      </c>
      <c r="C50" s="26"/>
      <c r="D50" s="26"/>
      <c r="E50" s="26"/>
      <c r="F50" s="26"/>
    </row>
    <row r="51" spans="2:6" s="12" customFormat="1" x14ac:dyDescent="0.25">
      <c r="B51" s="41" t="s">
        <v>43</v>
      </c>
      <c r="C51" s="26"/>
      <c r="D51" s="26"/>
      <c r="E51" s="26"/>
      <c r="F51" s="26"/>
    </row>
    <row r="52" spans="2:6" s="23" customFormat="1" x14ac:dyDescent="0.25">
      <c r="B52" s="13" t="s">
        <v>44</v>
      </c>
      <c r="C52" s="15">
        <v>0</v>
      </c>
      <c r="D52" s="15">
        <v>0</v>
      </c>
      <c r="E52" s="15">
        <v>0</v>
      </c>
      <c r="F52" s="15">
        <v>0</v>
      </c>
    </row>
    <row r="53" spans="2:6" s="23" customFormat="1" x14ac:dyDescent="0.25">
      <c r="B53" s="31" t="s">
        <v>45</v>
      </c>
      <c r="C53" s="32"/>
      <c r="D53" s="32"/>
      <c r="E53" s="32"/>
      <c r="F53" s="32"/>
    </row>
    <row r="54" spans="2:6" s="12" customFormat="1" ht="26.4" x14ac:dyDescent="0.25">
      <c r="B54" s="16" t="s">
        <v>46</v>
      </c>
      <c r="C54" s="18"/>
      <c r="D54" s="18"/>
      <c r="E54" s="18"/>
      <c r="F54" s="18"/>
    </row>
    <row r="55" spans="2:6" s="23" customFormat="1" x14ac:dyDescent="0.25">
      <c r="B55" s="29" t="s">
        <v>47</v>
      </c>
      <c r="C55" s="15">
        <v>0</v>
      </c>
      <c r="D55" s="15">
        <v>0</v>
      </c>
      <c r="E55" s="15">
        <v>0</v>
      </c>
      <c r="F55" s="15">
        <v>0</v>
      </c>
    </row>
    <row r="56" spans="2:6" s="23" customFormat="1" x14ac:dyDescent="0.25">
      <c r="B56" s="29" t="s">
        <v>48</v>
      </c>
      <c r="C56" s="20">
        <f>+C57+C58</f>
        <v>0</v>
      </c>
      <c r="D56" s="20">
        <f>+D57+D58</f>
        <v>0</v>
      </c>
      <c r="E56" s="20">
        <v>0</v>
      </c>
      <c r="F56" s="20">
        <v>0</v>
      </c>
    </row>
    <row r="57" spans="2:6" s="12" customFormat="1" x14ac:dyDescent="0.25">
      <c r="B57" s="16" t="s">
        <v>49</v>
      </c>
      <c r="C57" s="26"/>
      <c r="D57" s="26"/>
      <c r="E57" s="26"/>
      <c r="F57" s="26"/>
    </row>
    <row r="58" spans="2:6" s="12" customFormat="1" x14ac:dyDescent="0.25">
      <c r="B58" s="30" t="s">
        <v>50</v>
      </c>
      <c r="C58" s="26">
        <f>+'[3]PYG-manual'!$G$53</f>
        <v>0</v>
      </c>
      <c r="D58" s="26">
        <f>+'[3]PYG-manual'!$G$53</f>
        <v>0</v>
      </c>
      <c r="E58" s="26">
        <v>0</v>
      </c>
      <c r="F58" s="26">
        <v>0</v>
      </c>
    </row>
    <row r="59" spans="2:6" s="12" customFormat="1" x14ac:dyDescent="0.25">
      <c r="B59" s="27" t="s">
        <v>51</v>
      </c>
      <c r="C59" s="33">
        <f>+C40+C47+C56</f>
        <v>-195228.95</v>
      </c>
      <c r="D59" s="33">
        <f>+D40+D47+D56</f>
        <v>-378417.94999999995</v>
      </c>
      <c r="E59" s="33">
        <f>+E40+E47+E56</f>
        <v>-611959.79999999993</v>
      </c>
      <c r="F59" s="33">
        <f>+F40+F47+F56</f>
        <v>-624709.16</v>
      </c>
    </row>
    <row r="60" spans="2:6" s="12" customFormat="1" x14ac:dyDescent="0.25">
      <c r="B60" s="27" t="s">
        <v>52</v>
      </c>
      <c r="C60" s="28">
        <f>+C59+C39</f>
        <v>-1321698.6100000001</v>
      </c>
      <c r="D60" s="28">
        <f>+D59+D39</f>
        <v>-1451266.2799999982</v>
      </c>
      <c r="E60" s="28">
        <f>+E59+E39</f>
        <v>-698540.38999998861</v>
      </c>
      <c r="F60" s="28">
        <f>+F59+F39</f>
        <v>-1817602.7500000335</v>
      </c>
    </row>
    <row r="61" spans="2:6" s="23" customFormat="1" x14ac:dyDescent="0.25">
      <c r="B61" s="34" t="s">
        <v>53</v>
      </c>
      <c r="C61" s="32"/>
      <c r="D61" s="32"/>
      <c r="E61" s="32"/>
      <c r="F61" s="32"/>
    </row>
    <row r="62" spans="2:6" s="12" customFormat="1" x14ac:dyDescent="0.25">
      <c r="B62" s="27" t="s">
        <v>54</v>
      </c>
      <c r="C62" s="33">
        <f>+C60</f>
        <v>-1321698.6100000001</v>
      </c>
      <c r="D62" s="33">
        <f>+D60</f>
        <v>-1451266.2799999982</v>
      </c>
      <c r="E62" s="33">
        <f>+E60</f>
        <v>-698540.38999998861</v>
      </c>
      <c r="F62" s="33">
        <f>+F60</f>
        <v>-1817602.7500000335</v>
      </c>
    </row>
    <row r="63" spans="2:6" s="12" customFormat="1" x14ac:dyDescent="0.25">
      <c r="B63" s="36" t="s">
        <v>55</v>
      </c>
      <c r="C63" s="35">
        <v>0</v>
      </c>
      <c r="D63" s="35">
        <v>0</v>
      </c>
      <c r="E63" s="35">
        <v>0</v>
      </c>
      <c r="F63" s="35">
        <v>0</v>
      </c>
    </row>
    <row r="64" spans="2:6" s="12" customFormat="1" ht="22.8" x14ac:dyDescent="0.25">
      <c r="B64" s="34" t="s">
        <v>56</v>
      </c>
      <c r="C64" s="37"/>
      <c r="D64" s="37"/>
      <c r="E64" s="37"/>
      <c r="F64" s="37"/>
    </row>
    <row r="65" spans="2:6" s="12" customFormat="1" x14ac:dyDescent="0.25">
      <c r="B65" s="27" t="s">
        <v>57</v>
      </c>
      <c r="C65" s="28">
        <f>+C62</f>
        <v>-1321698.6100000001</v>
      </c>
      <c r="D65" s="28">
        <f>+D62</f>
        <v>-1451266.2799999982</v>
      </c>
      <c r="E65" s="28">
        <f>+E62</f>
        <v>-698540.38999998861</v>
      </c>
      <c r="F65" s="28">
        <f>+F62</f>
        <v>-1817602.7500000335</v>
      </c>
    </row>
  </sheetData>
  <pageMargins left="0.78740157480314965" right="0.31496062992125984" top="0.47244094488188981" bottom="0.47244094488188981" header="0.27559055118110237" footer="0.31496062992125984"/>
  <pageSetup paperSize="9" scale="74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2020</vt:lpstr>
      <vt:lpstr>'DICIEMBRE 2020'!Área_de_impresión</vt:lpstr>
      <vt:lpstr>'DICIEMBRE 2020'!Print_Area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2021-04-27T11:50:51Z</cp:lastPrinted>
  <dcterms:created xsi:type="dcterms:W3CDTF">2016-10-18T06:33:53Z</dcterms:created>
  <dcterms:modified xsi:type="dcterms:W3CDTF">2021-04-27T11:56:11Z</dcterms:modified>
</cp:coreProperties>
</file>